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一般公共预算调整表" sheetId="1" r:id="rId1"/>
    <sheet name="政府性基金预算调整表" sheetId="4" r:id="rId2"/>
    <sheet name="国有资本经营预算调整表" sheetId="5" r:id="rId3"/>
    <sheet name="sheet1" sheetId="6" r:id="rId4"/>
  </sheets>
  <definedNames>
    <definedName name="_xlnm.Print_Titles" localSheetId="2">国有资本经营预算调整表!$4:$4</definedName>
    <definedName name="_xlnm.Print_Titles" localSheetId="1">政府性基金预算调整表!$4:$4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</author>
  </authors>
  <commentList>
    <comment ref="C35" authorId="0">
      <text>
        <r>
          <rPr>
            <sz val="9"/>
            <rFont val="宋体"/>
            <charset val="134"/>
          </rPr>
          <t>2870+9507</t>
        </r>
      </text>
    </comment>
  </commentList>
</comments>
</file>

<file path=xl/comments2.xml><?xml version="1.0" encoding="utf-8"?>
<comments xmlns="http://schemas.openxmlformats.org/spreadsheetml/2006/main">
  <authors>
    <author>1</author>
  </authors>
  <commentList>
    <comment ref="D33" authorId="0">
      <text>
        <r>
          <rPr>
            <sz val="9"/>
            <rFont val="宋体"/>
            <charset val="134"/>
          </rPr>
          <t>国库账上数字：35743+10000=45743万元</t>
        </r>
      </text>
    </comment>
  </commentList>
</comments>
</file>

<file path=xl/comments3.xml><?xml version="1.0" encoding="utf-8"?>
<comments xmlns="http://schemas.openxmlformats.org/spreadsheetml/2006/main">
  <authors>
    <author>1</author>
  </authors>
  <commentList>
    <comment ref="C34" authorId="0">
      <text>
        <r>
          <rPr>
            <sz val="9"/>
            <rFont val="宋体"/>
            <charset val="134"/>
          </rPr>
          <t>2870+9507</t>
        </r>
      </text>
    </comment>
  </commentList>
</comments>
</file>

<file path=xl/sharedStrings.xml><?xml version="1.0" encoding="utf-8"?>
<sst xmlns="http://schemas.openxmlformats.org/spreadsheetml/2006/main" count="373" uniqueCount="208">
  <si>
    <t>附件1</t>
  </si>
  <si>
    <t>金寨县2024年县级一般公共预算调整表</t>
  </si>
  <si>
    <r>
      <rPr>
        <sz val="20"/>
        <color rgb="FF000000"/>
        <rFont val="方正小标宋简体"/>
        <charset val="134"/>
      </rPr>
      <t>调整的明细科目</t>
    </r>
    <r>
      <rPr>
        <sz val="10"/>
        <color rgb="FF000000"/>
        <rFont val="黑体"/>
        <charset val="134"/>
      </rPr>
      <t>（标红部分为“三保”）</t>
    </r>
  </si>
  <si>
    <t>单位：万元</t>
  </si>
  <si>
    <t>收  入  项  目</t>
  </si>
  <si>
    <t>年  初
预算数</t>
  </si>
  <si>
    <t>预  算
调整数</t>
  </si>
  <si>
    <t>调整后
预算数</t>
  </si>
  <si>
    <t>支  出  项  目</t>
  </si>
  <si>
    <t>可执行数</t>
  </si>
  <si>
    <t>相差</t>
  </si>
  <si>
    <t>支付数</t>
  </si>
  <si>
    <t>未支付数</t>
  </si>
  <si>
    <t>支付
比例</t>
  </si>
  <si>
    <t>新增债券
安排的支出</t>
  </si>
  <si>
    <t>可执行
-调整预算数</t>
  </si>
  <si>
    <t>年初预算
-可执行</t>
  </si>
  <si>
    <t>明细科目</t>
  </si>
  <si>
    <t>预算数</t>
  </si>
  <si>
    <t>执行数</t>
  </si>
  <si>
    <t>调整数</t>
  </si>
  <si>
    <t>一、税收收入</t>
  </si>
  <si>
    <t>一、一般公共服务支出</t>
  </si>
  <si>
    <t xml:space="preserve">    增值税</t>
  </si>
  <si>
    <t>二、外交支出</t>
  </si>
  <si>
    <t xml:space="preserve">    企业所得税</t>
  </si>
  <si>
    <t>三、国防支出</t>
  </si>
  <si>
    <t xml:space="preserve">    个人所得税</t>
  </si>
  <si>
    <t>四、公共安全支出</t>
  </si>
  <si>
    <t>总计</t>
  </si>
  <si>
    <t xml:space="preserve">    资源税</t>
  </si>
  <si>
    <t>五、教育支出</t>
  </si>
  <si>
    <t>2050201-学前教育</t>
  </si>
  <si>
    <t xml:space="preserve">    城市维护建设税</t>
  </si>
  <si>
    <t>六、科学技术支出</t>
  </si>
  <si>
    <t>2050203-初中教育</t>
  </si>
  <si>
    <t xml:space="preserve">    房产税</t>
  </si>
  <si>
    <t>七、文化旅游体育与传媒支出</t>
  </si>
  <si>
    <t>2060102-一般行政管理事务</t>
  </si>
  <si>
    <t xml:space="preserve">    印花税</t>
  </si>
  <si>
    <t>八、社会保障和就业支出</t>
  </si>
  <si>
    <t>2080102-一般行政管理事务</t>
  </si>
  <si>
    <t xml:space="preserve">    城镇土地使用税</t>
  </si>
  <si>
    <t>九、卫生健康支出</t>
  </si>
  <si>
    <t>2080699-其他对企业的补助</t>
  </si>
  <si>
    <t xml:space="preserve">    土地增值税</t>
  </si>
  <si>
    <t>十、节能环保支出</t>
  </si>
  <si>
    <t>2100299-其他公立医院支出</t>
  </si>
  <si>
    <t>——</t>
  </si>
  <si>
    <t xml:space="preserve">    车船税</t>
  </si>
  <si>
    <t>十一、城乡社区支出</t>
  </si>
  <si>
    <t>2100399-其他基层医疗卫生机构支出</t>
  </si>
  <si>
    <t xml:space="preserve">    耕地占用税</t>
  </si>
  <si>
    <t>十二、农林水支出</t>
  </si>
  <si>
    <t>2100408-基本公共卫生服务</t>
  </si>
  <si>
    <t xml:space="preserve">    契税</t>
  </si>
  <si>
    <t>十三、交通运输支出</t>
  </si>
  <si>
    <t>2100799-其他计划生育事务支出</t>
  </si>
  <si>
    <t xml:space="preserve">    烟叶税</t>
  </si>
  <si>
    <t>十四、资源勘探工业信息等支出</t>
  </si>
  <si>
    <t>2130142-乡村道路建设</t>
  </si>
  <si>
    <t xml:space="preserve">    环境保护税</t>
  </si>
  <si>
    <t>十五、商业服务业等支出</t>
  </si>
  <si>
    <t>2130234-林业草原防灾减灾</t>
  </si>
  <si>
    <t xml:space="preserve">    其他税收收入</t>
  </si>
  <si>
    <t>十六、金融支出</t>
  </si>
  <si>
    <t>2130804-创业担保贷款贴息及奖补</t>
  </si>
  <si>
    <t>二、非税收入</t>
  </si>
  <si>
    <t>十七、援助其他地区支出</t>
  </si>
  <si>
    <t>2130153-耕地建设与利用</t>
  </si>
  <si>
    <t>专项收入</t>
  </si>
  <si>
    <t>十八、自然资源海洋气象等支出</t>
  </si>
  <si>
    <t>2130505-生产发展</t>
  </si>
  <si>
    <t>行政事业性收费收入</t>
  </si>
  <si>
    <t>十九、住房保障支出</t>
  </si>
  <si>
    <t>2130599-其他巩固脱贫攻坚成果衔接乡村振兴支出</t>
  </si>
  <si>
    <t>罚没收入</t>
  </si>
  <si>
    <t xml:space="preserve"> </t>
  </si>
  <si>
    <t>二十、粮油物资储备支出</t>
  </si>
  <si>
    <t>国有资本经营收入</t>
  </si>
  <si>
    <t>二十一、灾害防治及应急管理支出</t>
  </si>
  <si>
    <t>国有资源（资产）有偿使用收入</t>
  </si>
  <si>
    <t>二十一、预备费</t>
  </si>
  <si>
    <t>捐赠收入</t>
  </si>
  <si>
    <t>二十二、债务付息支出</t>
  </si>
  <si>
    <t>政府住房基金收入</t>
  </si>
  <si>
    <t>二十三、债务发行费用支出</t>
  </si>
  <si>
    <t>其他收入</t>
  </si>
  <si>
    <t>二十四、其他支出</t>
  </si>
  <si>
    <t>收入合计</t>
  </si>
  <si>
    <t>支出合计</t>
  </si>
  <si>
    <t>加：上级补助收入</t>
  </si>
  <si>
    <t xml:space="preserve">  上解支出</t>
  </si>
  <si>
    <t xml:space="preserve">    上年结余</t>
  </si>
  <si>
    <t xml:space="preserve">  调出资金</t>
  </si>
  <si>
    <t xml:space="preserve">    调入资金</t>
  </si>
  <si>
    <t xml:space="preserve">  年终结余</t>
  </si>
  <si>
    <t xml:space="preserve">    动用预算稳定调节基金</t>
  </si>
  <si>
    <t xml:space="preserve">  地方政府一般债务还本支出</t>
  </si>
  <si>
    <t xml:space="preserve">    地方政府一般债务转贷收入</t>
  </si>
  <si>
    <t xml:space="preserve">  地方政府一般债务转贷支出</t>
  </si>
  <si>
    <t xml:space="preserve">  安排预算稳定调节基金</t>
  </si>
  <si>
    <t>一般公共预算收入总计</t>
  </si>
  <si>
    <t>一般公共预算支出总计</t>
  </si>
  <si>
    <t>减：上解上级</t>
  </si>
  <si>
    <t>附件2</t>
  </si>
  <si>
    <t>金寨县2024年县级政府性基金预算调整表</t>
  </si>
  <si>
    <t>可执行</t>
  </si>
  <si>
    <t>一、农网还贷资金收入</t>
  </si>
  <si>
    <t>一、文化旅游体育与传媒支出</t>
  </si>
  <si>
    <t>2120801</t>
  </si>
  <si>
    <t>征地和拆迁补偿支出</t>
  </si>
  <si>
    <t>二、海南省高等级公路车辆通行附加费收入</t>
  </si>
  <si>
    <t>国家电影事业发展专项资金安排的支出</t>
  </si>
  <si>
    <t>2120802</t>
  </si>
  <si>
    <t>土地开发支出</t>
  </si>
  <si>
    <t>三、港口建设费收入</t>
  </si>
  <si>
    <t>旅游发展基金支出</t>
  </si>
  <si>
    <t>2120803</t>
  </si>
  <si>
    <t>城市建设支出</t>
  </si>
  <si>
    <t>四、国家电影事业发展专项资金收入</t>
  </si>
  <si>
    <t>国家电影事业发展专项资金对应专项债务收入安排的支出</t>
  </si>
  <si>
    <t>2120804</t>
  </si>
  <si>
    <t>农村基础设施建设支出</t>
  </si>
  <si>
    <t>五、国有土地收益基金收入</t>
  </si>
  <si>
    <t>二、城乡社区支出</t>
  </si>
  <si>
    <t>2120805</t>
  </si>
  <si>
    <t>补助被征地农民支出</t>
  </si>
  <si>
    <t>六、农业土地开发资金收入</t>
  </si>
  <si>
    <t>国有土地使用权出让收入安排的支出</t>
  </si>
  <si>
    <t>2120806</t>
  </si>
  <si>
    <t>土地出让业务支出</t>
  </si>
  <si>
    <t>七、国有土地使用权出让收入</t>
  </si>
  <si>
    <t>国有土地收益基金安排的支出</t>
  </si>
  <si>
    <t>八、大中型水库库区基金收入</t>
  </si>
  <si>
    <t>农业土地开发资金安排的支出</t>
  </si>
  <si>
    <t>九、彩票公益金收入</t>
  </si>
  <si>
    <t>城市基础设施配套费安排的支出</t>
  </si>
  <si>
    <t>十、城市基础设施配套费收入</t>
  </si>
  <si>
    <t>污水处理费安排的支出</t>
  </si>
  <si>
    <t>十一、小型水库移民扶助基金收入</t>
  </si>
  <si>
    <t>土地储备专项债券收入安排的支出</t>
  </si>
  <si>
    <t>十二、国家重大水利工程建设基金收入</t>
  </si>
  <si>
    <t>棚户区改造专项债券收入安排的支出</t>
  </si>
  <si>
    <t>十三、车辆通行费</t>
  </si>
  <si>
    <t>城市基础设施配套费对应专项债务收入安排的支出</t>
  </si>
  <si>
    <t>十四、污水处理费收入</t>
  </si>
  <si>
    <t>污水处理费对应专项债务收入安排的支出</t>
  </si>
  <si>
    <t>十五、彩票发行机构和彩票销售机构的业务费用</t>
  </si>
  <si>
    <t>国有土地使用权出让收入对应专项债务收入安排的支出</t>
  </si>
  <si>
    <t>十六、其他政府性基金收入</t>
  </si>
  <si>
    <t>三、农林水支出</t>
  </si>
  <si>
    <t>十七、专项债券对应项目专项收入</t>
  </si>
  <si>
    <t>大中型水库库区基金安排的支出</t>
  </si>
  <si>
    <t>四、其他支出</t>
  </si>
  <si>
    <t>其他政府性基金及对应专项债务收入安排的支出</t>
  </si>
  <si>
    <t>彩票发行销售机构业务费安排的支出</t>
  </si>
  <si>
    <t>彩票公益金安排的支出</t>
  </si>
  <si>
    <t>五、债务付息支出</t>
  </si>
  <si>
    <t>六、债务发行费用支出</t>
  </si>
  <si>
    <t>转移性收入</t>
  </si>
  <si>
    <t>转移性支出</t>
  </si>
  <si>
    <t xml:space="preserve">    政府性基金补助收入</t>
  </si>
  <si>
    <t xml:space="preserve">    政府性基金补助支出</t>
  </si>
  <si>
    <t xml:space="preserve">    政府性基金上解收入</t>
  </si>
  <si>
    <t xml:space="preserve">    政府性基金上解支出</t>
  </si>
  <si>
    <t xml:space="preserve">    上年结余收入</t>
  </si>
  <si>
    <t xml:space="preserve">    调出资金</t>
  </si>
  <si>
    <t xml:space="preserve">    年终结余（转）</t>
  </si>
  <si>
    <t>债务收入</t>
  </si>
  <si>
    <t>债务支出</t>
  </si>
  <si>
    <t xml:space="preserve">  地方政府专项债务收入</t>
  </si>
  <si>
    <t xml:space="preserve">    地方政府专项债务还本支出</t>
  </si>
  <si>
    <t xml:space="preserve">  地方政府专项债务转贷收入</t>
  </si>
  <si>
    <t xml:space="preserve">    地方政府专项债务转贷支出</t>
  </si>
  <si>
    <t>政府性基金收入总计</t>
  </si>
  <si>
    <t>政府性基金支出总计</t>
  </si>
  <si>
    <t>附件3</t>
  </si>
  <si>
    <t>金寨县2024年县级国有资本经营预算预算调整表</t>
  </si>
  <si>
    <t>一、利润收入</t>
  </si>
  <si>
    <t>一、解决历史遗留问题及改革成本支出</t>
  </si>
  <si>
    <t>二、股利、股息收入</t>
  </si>
  <si>
    <t>二、国有企业资本金注入</t>
  </si>
  <si>
    <t>三、产权转让收入</t>
  </si>
  <si>
    <t>三、国有企业政策性补贴</t>
  </si>
  <si>
    <t>四、清算收入</t>
  </si>
  <si>
    <t>四、其他国有资本经营预算支出</t>
  </si>
  <si>
    <t>五、其他国有资本经营预算收入</t>
  </si>
  <si>
    <t xml:space="preserve">  国有资本经营预算转移支付收入</t>
  </si>
  <si>
    <t>国有资本经营预算转移支付支出</t>
  </si>
  <si>
    <t xml:space="preserve">  国有资本经营预算上解收入</t>
  </si>
  <si>
    <t>国有资本经营预算上解支出</t>
  </si>
  <si>
    <t xml:space="preserve">  国有资本经营预算上年结余收入</t>
  </si>
  <si>
    <t>国有资本经营预算调出资金</t>
  </si>
  <si>
    <t>国有资本经营预算年终结余</t>
  </si>
  <si>
    <t>国有资本经营预算收入总计</t>
  </si>
  <si>
    <t>国有资本经营预算支出总计</t>
  </si>
  <si>
    <t>新增债券安排的支出</t>
  </si>
  <si>
    <t>一般公共预算综合财力</t>
  </si>
  <si>
    <t>本级收入</t>
  </si>
  <si>
    <t>上级补助收入</t>
  </si>
  <si>
    <t>调入预算稳定调节基金</t>
  </si>
  <si>
    <t>调入资金</t>
  </si>
  <si>
    <t>上年结转</t>
  </si>
  <si>
    <t>减：调出资金</t>
  </si>
  <si>
    <t>政府性基金综合财力</t>
  </si>
  <si>
    <t>上年结余</t>
  </si>
  <si>
    <t>综合财力（一般公共预算+政府性基金）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</si>
</sst>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45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2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name val="黑体"/>
      <charset val="134"/>
    </font>
    <font>
      <sz val="18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9"/>
      <color theme="1"/>
      <name val="黑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20"/>
      <color rgb="FF000000"/>
      <name val="方正小标宋简体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8"/>
      <color indexed="8"/>
      <name val="黑体"/>
      <charset val="134"/>
    </font>
    <font>
      <sz val="11"/>
      <color indexed="8"/>
      <name val="宋体"/>
      <charset val="134"/>
      <scheme val="minor"/>
    </font>
    <font>
      <sz val="22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8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rgb="FF000000"/>
      <name val="黑体"/>
      <charset val="134"/>
    </font>
    <font>
      <sz val="9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8" borderId="8" applyNumberFormat="0" applyAlignment="0" applyProtection="0">
      <alignment vertical="center"/>
    </xf>
    <xf numFmtId="0" fontId="32" fillId="9" borderId="9" applyNumberFormat="0" applyAlignment="0" applyProtection="0">
      <alignment vertical="center"/>
    </xf>
    <xf numFmtId="0" fontId="33" fillId="9" borderId="8" applyNumberFormat="0" applyAlignment="0" applyProtection="0">
      <alignment vertical="center"/>
    </xf>
    <xf numFmtId="0" fontId="34" fillId="10" borderId="10" applyNumberFormat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2" fillId="0" borderId="0">
      <alignment vertical="center"/>
    </xf>
    <xf numFmtId="0" fontId="4" fillId="0" borderId="0"/>
    <xf numFmtId="0" fontId="42" fillId="0" borderId="0">
      <alignment vertical="center"/>
    </xf>
    <xf numFmtId="0" fontId="42" fillId="0" borderId="0"/>
  </cellStyleXfs>
  <cellXfs count="9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50" applyFont="1" applyBorder="1" applyAlignment="1">
      <alignment horizontal="center" vertical="center"/>
    </xf>
    <xf numFmtId="0" fontId="2" fillId="0" borderId="1" xfId="50" applyFont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vertical="center" wrapText="1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4" fillId="0" borderId="1" xfId="0" applyNumberFormat="1" applyFont="1" applyFill="1" applyBorder="1" applyAlignment="1" applyProtection="1">
      <alignment horizontal="left" vertical="center" wrapText="1" indent="1"/>
    </xf>
    <xf numFmtId="0" fontId="5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>
      <alignment vertical="center"/>
    </xf>
    <xf numFmtId="0" fontId="4" fillId="0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 wrapText="1"/>
    </xf>
    <xf numFmtId="49" fontId="6" fillId="4" borderId="1" xfId="5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vertical="center" wrapText="1"/>
    </xf>
    <xf numFmtId="49" fontId="6" fillId="0" borderId="1" xfId="50" applyNumberFormat="1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left" vertical="center" indent="1"/>
    </xf>
    <xf numFmtId="0" fontId="4" fillId="0" borderId="1" xfId="0" applyFont="1" applyFill="1" applyBorder="1" applyAlignment="1">
      <alignment vertical="center" wrapText="1"/>
    </xf>
    <xf numFmtId="176" fontId="4" fillId="0" borderId="1" xfId="0" applyNumberFormat="1" applyFont="1" applyFill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10" fillId="0" borderId="2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8" fillId="0" borderId="0" xfId="0" applyFont="1" applyFill="1">
      <alignment vertical="center"/>
    </xf>
    <xf numFmtId="0" fontId="0" fillId="0" borderId="3" xfId="0" applyBorder="1" applyAlignment="1">
      <alignment horizontal="right" vertical="center"/>
    </xf>
    <xf numFmtId="9" fontId="0" fillId="0" borderId="1" xfId="3" applyFont="1" applyFill="1" applyBorder="1">
      <alignment vertical="center"/>
    </xf>
    <xf numFmtId="0" fontId="11" fillId="0" borderId="1" xfId="0" applyFont="1" applyBorder="1">
      <alignment vertical="center"/>
    </xf>
    <xf numFmtId="0" fontId="11" fillId="0" borderId="1" xfId="0" applyFont="1" applyFill="1" applyBorder="1">
      <alignment vertical="center"/>
    </xf>
    <xf numFmtId="0" fontId="0" fillId="5" borderId="1" xfId="0" applyFill="1" applyBorder="1">
      <alignment vertical="center"/>
    </xf>
    <xf numFmtId="0" fontId="0" fillId="0" borderId="4" xfId="0" applyBorder="1">
      <alignment vertical="center"/>
    </xf>
    <xf numFmtId="0" fontId="6" fillId="0" borderId="0" xfId="0" applyFont="1" applyFill="1" applyAlignment="1">
      <alignment vertical="center" wrapText="1"/>
    </xf>
    <xf numFmtId="0" fontId="8" fillId="0" borderId="0" xfId="0" applyFont="1" applyAlignment="1">
      <alignment horizontal="right" vertical="center"/>
    </xf>
    <xf numFmtId="0" fontId="8" fillId="0" borderId="1" xfId="0" applyFont="1" applyFill="1" applyBorder="1">
      <alignment vertical="center"/>
    </xf>
    <xf numFmtId="0" fontId="12" fillId="0" borderId="0" xfId="0" applyFont="1" applyAlignment="1">
      <alignment horizontal="center" vertical="center"/>
    </xf>
    <xf numFmtId="0" fontId="13" fillId="0" borderId="1" xfId="0" applyFont="1" applyBorder="1">
      <alignment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>
      <alignment vertical="center"/>
    </xf>
    <xf numFmtId="0" fontId="13" fillId="6" borderId="1" xfId="0" applyFont="1" applyFill="1" applyBorder="1">
      <alignment vertical="center"/>
    </xf>
    <xf numFmtId="0" fontId="14" fillId="6" borderId="1" xfId="0" applyFont="1" applyFill="1" applyBorder="1">
      <alignment vertical="center"/>
    </xf>
    <xf numFmtId="0" fontId="15" fillId="6" borderId="1" xfId="0" applyFont="1" applyFill="1" applyBorder="1">
      <alignment vertical="center"/>
    </xf>
    <xf numFmtId="0" fontId="13" fillId="0" borderId="1" xfId="0" applyFont="1" applyBorder="1" applyAlignment="1">
      <alignment horizontal="right" vertical="center"/>
    </xf>
    <xf numFmtId="0" fontId="13" fillId="0" borderId="1" xfId="0" applyFont="1" applyFill="1" applyBorder="1">
      <alignment vertical="center"/>
    </xf>
    <xf numFmtId="0" fontId="14" fillId="6" borderId="4" xfId="0" applyFont="1" applyFill="1" applyBorder="1">
      <alignment vertical="center"/>
    </xf>
    <xf numFmtId="0" fontId="15" fillId="6" borderId="4" xfId="0" applyFont="1" applyFill="1" applyBorder="1">
      <alignment vertical="center"/>
    </xf>
    <xf numFmtId="0" fontId="16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right" vertical="center"/>
    </xf>
    <xf numFmtId="0" fontId="18" fillId="3" borderId="1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 applyProtection="1">
      <alignment vertical="center"/>
    </xf>
    <xf numFmtId="0" fontId="16" fillId="0" borderId="1" xfId="0" applyFont="1" applyFill="1" applyBorder="1" applyAlignment="1">
      <alignment vertical="center"/>
    </xf>
    <xf numFmtId="0" fontId="4" fillId="0" borderId="1" xfId="51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vertical="center"/>
    </xf>
    <xf numFmtId="3" fontId="4" fillId="0" borderId="1" xfId="0" applyNumberFormat="1" applyFont="1" applyFill="1" applyBorder="1" applyAlignment="1" applyProtection="1">
      <alignment vertical="center"/>
    </xf>
    <xf numFmtId="0" fontId="4" fillId="0" borderId="1" xfId="52" applyFont="1" applyFill="1" applyBorder="1" applyAlignment="1"/>
    <xf numFmtId="0" fontId="4" fillId="0" borderId="1" xfId="52" applyNumberFormat="1" applyFont="1" applyFill="1" applyBorder="1" applyAlignment="1"/>
    <xf numFmtId="0" fontId="19" fillId="0" borderId="0" xfId="0" applyFont="1" applyFill="1" applyBorder="1" applyAlignment="1">
      <alignment horizontal="center" vertical="center"/>
    </xf>
    <xf numFmtId="3" fontId="3" fillId="0" borderId="1" xfId="0" applyNumberFormat="1" applyFont="1" applyFill="1" applyBorder="1" applyAlignment="1" applyProtection="1">
      <alignment vertical="center"/>
    </xf>
    <xf numFmtId="0" fontId="3" fillId="0" borderId="1" xfId="0" applyNumberFormat="1" applyFont="1" applyFill="1" applyBorder="1" applyAlignment="1" applyProtection="1">
      <alignment vertical="center"/>
    </xf>
    <xf numFmtId="0" fontId="20" fillId="0" borderId="1" xfId="0" applyFont="1" applyFill="1" applyBorder="1" applyAlignment="1">
      <alignment vertical="center"/>
    </xf>
    <xf numFmtId="3" fontId="4" fillId="0" borderId="1" xfId="0" applyNumberFormat="1" applyFont="1" applyFill="1" applyBorder="1" applyAlignment="1" applyProtection="1">
      <alignment horizontal="left" vertical="center" indent="1"/>
    </xf>
    <xf numFmtId="3" fontId="16" fillId="0" borderId="1" xfId="0" applyNumberFormat="1" applyFont="1" applyFill="1" applyBorder="1" applyAlignment="1" applyProtection="1">
      <alignment vertical="center"/>
    </xf>
    <xf numFmtId="3" fontId="21" fillId="0" borderId="1" xfId="0" applyNumberFormat="1" applyFont="1" applyFill="1" applyBorder="1" applyAlignment="1" applyProtection="1">
      <alignment vertical="center"/>
    </xf>
    <xf numFmtId="0" fontId="4" fillId="0" borderId="1" xfId="0" applyFont="1" applyFill="1" applyBorder="1" applyAlignment="1">
      <alignment horizontal="left" vertical="center" indent="1"/>
    </xf>
    <xf numFmtId="3" fontId="4" fillId="0" borderId="1" xfId="0" applyNumberFormat="1" applyFont="1" applyFill="1" applyBorder="1" applyAlignment="1" applyProtection="1">
      <alignment horizontal="left" vertical="center"/>
    </xf>
    <xf numFmtId="0" fontId="5" fillId="0" borderId="1" xfId="0" applyFont="1" applyFill="1" applyBorder="1" applyAlignment="1">
      <alignment vertical="center"/>
    </xf>
    <xf numFmtId="1" fontId="4" fillId="0" borderId="1" xfId="0" applyNumberFormat="1" applyFont="1" applyFill="1" applyBorder="1" applyAlignment="1" applyProtection="1">
      <alignment vertical="center"/>
      <protection locked="0"/>
    </xf>
    <xf numFmtId="0" fontId="22" fillId="0" borderId="0" xfId="0" applyFo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right"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8" fillId="0" borderId="0" xfId="0" applyFont="1" applyBorder="1" applyAlignment="1">
      <alignment horizontal="right" vertical="center"/>
    </xf>
    <xf numFmtId="0" fontId="9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 7" xfId="49"/>
    <cellStyle name="常规 19" xfId="50"/>
    <cellStyle name="常规 2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53"/>
  <sheetViews>
    <sheetView showZeros="0" workbookViewId="0">
      <pane ySplit="4" topLeftCell="A4" activePane="bottomLeft" state="frozen"/>
      <selection/>
      <selection pane="bottomLeft" activeCell="A1" sqref="A1"/>
    </sheetView>
  </sheetViews>
  <sheetFormatPr defaultColWidth="33.875" defaultRowHeight="13.5"/>
  <cols>
    <col min="1" max="1" width="33.9416666666667" customWidth="1"/>
    <col min="2" max="2" width="11.625" customWidth="1"/>
    <col min="3" max="3" width="12.8416666666667" style="1" customWidth="1"/>
    <col min="4" max="4" width="14.2" customWidth="1"/>
    <col min="5" max="5" width="36.6333333333333" style="1" customWidth="1"/>
    <col min="6" max="6" width="11.625" customWidth="1"/>
    <col min="7" max="10" width="11.625" style="1" hidden="1" customWidth="1"/>
    <col min="11" max="11" width="6.875" style="1" hidden="1" customWidth="1"/>
    <col min="12" max="12" width="8.75" style="2" customWidth="1"/>
    <col min="13" max="13" width="13.25" customWidth="1"/>
    <col min="14" max="14" width="12.8416666666667" customWidth="1"/>
    <col min="15" max="15" width="11.75" hidden="1" customWidth="1"/>
    <col min="16" max="16" width="9.25" hidden="1" customWidth="1"/>
    <col min="17" max="17" width="37.25" hidden="1" customWidth="1"/>
    <col min="18" max="21" width="8.625" hidden="1" customWidth="1"/>
    <col min="22" max="22" width="11.625" hidden="1" customWidth="1"/>
    <col min="23" max="265" width="9" customWidth="1"/>
  </cols>
  <sheetData>
    <row r="1" ht="22.5" spans="1:1">
      <c r="A1" s="78" t="s">
        <v>0</v>
      </c>
    </row>
    <row r="2" ht="24" customHeight="1" spans="1:22">
      <c r="A2" s="3" t="s">
        <v>1</v>
      </c>
      <c r="B2" s="3"/>
      <c r="C2" s="4"/>
      <c r="D2" s="3"/>
      <c r="E2" s="4"/>
      <c r="F2" s="3"/>
      <c r="G2" s="4"/>
      <c r="H2" s="4"/>
      <c r="I2" s="4"/>
      <c r="J2" s="4"/>
      <c r="K2" s="4"/>
      <c r="L2" s="3"/>
      <c r="M2" s="3"/>
      <c r="N2" s="3"/>
      <c r="O2" s="3"/>
      <c r="P2" s="3"/>
      <c r="Q2" s="44" t="s">
        <v>2</v>
      </c>
      <c r="R2" s="3"/>
      <c r="S2" s="3"/>
      <c r="T2" s="3"/>
      <c r="U2" s="3"/>
      <c r="V2" s="3"/>
    </row>
    <row r="3" ht="16" customHeight="1" spans="14:22">
      <c r="N3" s="35" t="s">
        <v>3</v>
      </c>
      <c r="O3" s="30"/>
      <c r="P3" s="30"/>
      <c r="Q3" s="30"/>
      <c r="R3" s="30"/>
      <c r="S3" s="30"/>
      <c r="T3" s="30"/>
      <c r="U3" s="30"/>
      <c r="V3" s="30"/>
    </row>
    <row r="4" ht="33.95" customHeight="1" spans="1:22">
      <c r="A4" s="5" t="s">
        <v>4</v>
      </c>
      <c r="B4" s="6" t="s">
        <v>5</v>
      </c>
      <c r="C4" s="7" t="s">
        <v>6</v>
      </c>
      <c r="D4" s="6" t="s">
        <v>7</v>
      </c>
      <c r="E4" s="8" t="s">
        <v>8</v>
      </c>
      <c r="F4" s="6" t="s">
        <v>5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6" t="s">
        <v>6</v>
      </c>
      <c r="M4" s="6" t="s">
        <v>14</v>
      </c>
      <c r="N4" s="6" t="s">
        <v>7</v>
      </c>
      <c r="O4" s="6" t="s">
        <v>15</v>
      </c>
      <c r="P4" s="6" t="s">
        <v>16</v>
      </c>
      <c r="Q4" s="6" t="s">
        <v>17</v>
      </c>
      <c r="R4" s="6" t="s">
        <v>18</v>
      </c>
      <c r="S4" s="6" t="s">
        <v>19</v>
      </c>
      <c r="T4" s="6" t="s">
        <v>11</v>
      </c>
      <c r="U4" s="6" t="s">
        <v>20</v>
      </c>
      <c r="V4" s="6" t="s">
        <v>7</v>
      </c>
    </row>
    <row r="5" ht="15.75" customHeight="1" spans="1:22">
      <c r="A5" s="9" t="s">
        <v>21</v>
      </c>
      <c r="B5" s="9">
        <f>SUM(B6:B20)</f>
        <v>197000</v>
      </c>
      <c r="C5" s="9">
        <f>SUM(C6:C20)</f>
        <v>-37000</v>
      </c>
      <c r="D5" s="9">
        <f>SUM(D6:D20)</f>
        <v>160000</v>
      </c>
      <c r="E5" s="10" t="s">
        <v>22</v>
      </c>
      <c r="F5" s="11">
        <v>68919</v>
      </c>
      <c r="G5" s="10">
        <v>69569</v>
      </c>
      <c r="H5" s="10">
        <f>F5-G5</f>
        <v>-650</v>
      </c>
      <c r="I5" s="10">
        <v>49076</v>
      </c>
      <c r="J5" s="10">
        <f>G5-I5</f>
        <v>20493</v>
      </c>
      <c r="K5" s="36">
        <f>I5/G5</f>
        <v>0.705429142290388</v>
      </c>
      <c r="L5" s="37"/>
      <c r="M5" s="11"/>
      <c r="N5" s="11">
        <f>F5+L5+M5</f>
        <v>68919</v>
      </c>
      <c r="O5" s="11"/>
      <c r="P5" s="11"/>
      <c r="Q5" s="45"/>
      <c r="R5" s="45"/>
      <c r="S5" s="45"/>
      <c r="T5" s="45"/>
      <c r="U5" s="45"/>
      <c r="V5" s="11"/>
    </row>
    <row r="6" ht="15.75" customHeight="1" spans="1:22">
      <c r="A6" s="12" t="s">
        <v>23</v>
      </c>
      <c r="B6" s="13">
        <v>111600</v>
      </c>
      <c r="C6" s="14">
        <v>-5700</v>
      </c>
      <c r="D6" s="15">
        <f>SUM(B6:C6)</f>
        <v>105900</v>
      </c>
      <c r="E6" s="10" t="s">
        <v>24</v>
      </c>
      <c r="F6" s="11"/>
      <c r="G6" s="10"/>
      <c r="H6" s="10"/>
      <c r="I6" s="10"/>
      <c r="J6" s="10">
        <f t="shared" ref="J6:J28" si="0">G6-I6</f>
        <v>0</v>
      </c>
      <c r="K6" s="36"/>
      <c r="L6" s="37"/>
      <c r="M6" s="11"/>
      <c r="N6" s="11">
        <f t="shared" ref="N6:N17" si="1">F6+L6+M6</f>
        <v>0</v>
      </c>
      <c r="O6" s="11"/>
      <c r="P6" s="11"/>
      <c r="Q6" s="45"/>
      <c r="R6" s="45"/>
      <c r="S6" s="45"/>
      <c r="T6" s="45"/>
      <c r="U6" s="45"/>
      <c r="V6" s="11"/>
    </row>
    <row r="7" ht="15.75" customHeight="1" spans="1:22">
      <c r="A7" s="12" t="s">
        <v>25</v>
      </c>
      <c r="B7" s="13">
        <v>40800</v>
      </c>
      <c r="C7" s="14">
        <v>-30300</v>
      </c>
      <c r="D7" s="15">
        <f>SUM(B7:C7)</f>
        <v>10500</v>
      </c>
      <c r="E7" s="10" t="s">
        <v>26</v>
      </c>
      <c r="F7" s="11">
        <v>912</v>
      </c>
      <c r="G7" s="10">
        <v>408</v>
      </c>
      <c r="H7" s="16">
        <f>F7-G7</f>
        <v>504</v>
      </c>
      <c r="I7" s="10">
        <v>261</v>
      </c>
      <c r="J7" s="10">
        <f t="shared" si="0"/>
        <v>147</v>
      </c>
      <c r="K7" s="36">
        <f>I7/G7</f>
        <v>0.639705882352941</v>
      </c>
      <c r="L7" s="37"/>
      <c r="M7" s="11"/>
      <c r="N7" s="11">
        <f t="shared" si="1"/>
        <v>912</v>
      </c>
      <c r="O7" s="11"/>
      <c r="P7" s="11"/>
      <c r="Q7" s="45"/>
      <c r="R7" s="45"/>
      <c r="S7" s="45"/>
      <c r="T7" s="45"/>
      <c r="U7" s="45"/>
      <c r="V7" s="11"/>
    </row>
    <row r="8" ht="15.75" customHeight="1" spans="1:22">
      <c r="A8" s="12" t="s">
        <v>27</v>
      </c>
      <c r="B8" s="17">
        <v>2000</v>
      </c>
      <c r="C8" s="14"/>
      <c r="D8" s="15">
        <f t="shared" ref="D8:D20" si="2">SUM(B8:C8)</f>
        <v>2000</v>
      </c>
      <c r="E8" s="10" t="s">
        <v>28</v>
      </c>
      <c r="F8" s="11">
        <v>17131</v>
      </c>
      <c r="G8" s="10">
        <v>16890</v>
      </c>
      <c r="H8" s="10">
        <f t="shared" ref="H8:H19" si="3">F8-G8</f>
        <v>241</v>
      </c>
      <c r="I8" s="10">
        <v>13424</v>
      </c>
      <c r="J8" s="10">
        <f t="shared" si="0"/>
        <v>3466</v>
      </c>
      <c r="K8" s="36">
        <f t="shared" ref="K8:K19" si="4">I8/G8</f>
        <v>0.794789816459443</v>
      </c>
      <c r="L8" s="37"/>
      <c r="M8" s="11"/>
      <c r="N8" s="11">
        <f t="shared" si="1"/>
        <v>17131</v>
      </c>
      <c r="O8" s="11"/>
      <c r="P8" s="11"/>
      <c r="Q8" s="46" t="s">
        <v>29</v>
      </c>
      <c r="R8" s="47"/>
      <c r="S8" s="47"/>
      <c r="T8" s="47"/>
      <c r="U8" s="47">
        <v>-117000</v>
      </c>
      <c r="V8" s="47"/>
    </row>
    <row r="9" ht="15.75" customHeight="1" spans="1:22">
      <c r="A9" s="12" t="s">
        <v>30</v>
      </c>
      <c r="B9" s="18">
        <v>1800</v>
      </c>
      <c r="C9" s="14">
        <v>-400</v>
      </c>
      <c r="D9" s="15">
        <f t="shared" si="2"/>
        <v>1400</v>
      </c>
      <c r="E9" s="10" t="s">
        <v>31</v>
      </c>
      <c r="F9" s="11">
        <v>127448</v>
      </c>
      <c r="G9" s="10">
        <v>121860</v>
      </c>
      <c r="H9" s="16">
        <f t="shared" si="3"/>
        <v>5588</v>
      </c>
      <c r="I9" s="10">
        <v>92460</v>
      </c>
      <c r="J9" s="10">
        <f t="shared" si="0"/>
        <v>29400</v>
      </c>
      <c r="K9" s="36">
        <f t="shared" si="4"/>
        <v>0.758739537173806</v>
      </c>
      <c r="L9" s="38">
        <v>-5500</v>
      </c>
      <c r="M9" s="11">
        <v>1586</v>
      </c>
      <c r="N9" s="11">
        <f t="shared" si="1"/>
        <v>123534</v>
      </c>
      <c r="O9" s="11">
        <f>G9-N9</f>
        <v>-1674</v>
      </c>
      <c r="P9" s="11">
        <f>F9-N9</f>
        <v>3914</v>
      </c>
      <c r="Q9" s="48" t="s">
        <v>32</v>
      </c>
      <c r="R9" s="48">
        <v>9300</v>
      </c>
      <c r="S9" s="48">
        <v>5589</v>
      </c>
      <c r="T9" s="48">
        <v>4047</v>
      </c>
      <c r="U9" s="48">
        <v>-3500</v>
      </c>
      <c r="V9" s="48">
        <f>R9+U9</f>
        <v>5800</v>
      </c>
    </row>
    <row r="10" ht="15.75" customHeight="1" spans="1:22">
      <c r="A10" s="12" t="s">
        <v>33</v>
      </c>
      <c r="B10" s="18">
        <v>9200</v>
      </c>
      <c r="C10" s="14"/>
      <c r="D10" s="15">
        <f t="shared" si="2"/>
        <v>9200</v>
      </c>
      <c r="E10" s="10" t="s">
        <v>34</v>
      </c>
      <c r="F10" s="11">
        <v>9528</v>
      </c>
      <c r="G10" s="10">
        <v>8019</v>
      </c>
      <c r="H10" s="16">
        <f t="shared" si="3"/>
        <v>1509</v>
      </c>
      <c r="I10" s="10">
        <v>6649</v>
      </c>
      <c r="J10" s="10">
        <f t="shared" si="0"/>
        <v>1370</v>
      </c>
      <c r="K10" s="36">
        <f t="shared" si="4"/>
        <v>0.829155755081681</v>
      </c>
      <c r="L10" s="38">
        <v>-1500</v>
      </c>
      <c r="M10" s="11"/>
      <c r="N10" s="11">
        <f t="shared" si="1"/>
        <v>8028</v>
      </c>
      <c r="O10" s="11">
        <f>G10-N10</f>
        <v>-9</v>
      </c>
      <c r="P10" s="11">
        <f t="shared" ref="P10:P16" si="5">F10-N10</f>
        <v>1500</v>
      </c>
      <c r="Q10" s="49" t="s">
        <v>35</v>
      </c>
      <c r="R10" s="50">
        <v>30701</v>
      </c>
      <c r="S10" s="48">
        <v>28531</v>
      </c>
      <c r="T10" s="48">
        <v>22375</v>
      </c>
      <c r="U10" s="48">
        <v>-2000</v>
      </c>
      <c r="V10" s="48">
        <f t="shared" ref="V10:V23" si="6">R10+U10</f>
        <v>28701</v>
      </c>
    </row>
    <row r="11" ht="15.75" customHeight="1" spans="1:22">
      <c r="A11" s="12" t="s">
        <v>36</v>
      </c>
      <c r="B11" s="18">
        <v>4600</v>
      </c>
      <c r="C11" s="14">
        <v>1100</v>
      </c>
      <c r="D11" s="15">
        <f t="shared" si="2"/>
        <v>5700</v>
      </c>
      <c r="E11" s="10" t="s">
        <v>37</v>
      </c>
      <c r="F11" s="11">
        <v>7609</v>
      </c>
      <c r="G11" s="10">
        <v>7408</v>
      </c>
      <c r="H11" s="10">
        <f t="shared" si="3"/>
        <v>201</v>
      </c>
      <c r="I11" s="10">
        <v>3781</v>
      </c>
      <c r="J11" s="10">
        <f t="shared" si="0"/>
        <v>3627</v>
      </c>
      <c r="K11" s="36">
        <f t="shared" si="4"/>
        <v>0.510394168466523</v>
      </c>
      <c r="L11" s="37"/>
      <c r="M11" s="11"/>
      <c r="N11" s="11">
        <f t="shared" si="1"/>
        <v>7609</v>
      </c>
      <c r="O11" s="11"/>
      <c r="P11" s="11">
        <f t="shared" si="5"/>
        <v>0</v>
      </c>
      <c r="Q11" s="45" t="s">
        <v>38</v>
      </c>
      <c r="R11" s="45">
        <v>4172</v>
      </c>
      <c r="S11" s="45">
        <v>937</v>
      </c>
      <c r="T11" s="45">
        <v>324</v>
      </c>
      <c r="U11" s="45">
        <v>-1500</v>
      </c>
      <c r="V11" s="45">
        <f t="shared" si="6"/>
        <v>2672</v>
      </c>
    </row>
    <row r="12" ht="15.75" customHeight="1" spans="1:22">
      <c r="A12" s="12" t="s">
        <v>39</v>
      </c>
      <c r="B12" s="18">
        <v>2700</v>
      </c>
      <c r="C12" s="14"/>
      <c r="D12" s="15">
        <f t="shared" si="2"/>
        <v>2700</v>
      </c>
      <c r="E12" s="10" t="s">
        <v>40</v>
      </c>
      <c r="F12" s="11">
        <v>187995</v>
      </c>
      <c r="G12" s="10">
        <v>113400</v>
      </c>
      <c r="H12" s="16">
        <f t="shared" si="3"/>
        <v>74595</v>
      </c>
      <c r="I12" s="10">
        <v>85632</v>
      </c>
      <c r="J12" s="10">
        <f t="shared" si="0"/>
        <v>27768</v>
      </c>
      <c r="K12" s="36">
        <f t="shared" si="4"/>
        <v>0.755132275132275</v>
      </c>
      <c r="L12" s="23">
        <v>-74000</v>
      </c>
      <c r="M12" s="11"/>
      <c r="N12" s="11">
        <f t="shared" si="1"/>
        <v>113995</v>
      </c>
      <c r="O12" s="11">
        <f>G12-N12</f>
        <v>-595</v>
      </c>
      <c r="P12" s="11">
        <f t="shared" si="5"/>
        <v>74000</v>
      </c>
      <c r="Q12" s="48" t="s">
        <v>41</v>
      </c>
      <c r="R12" s="48">
        <v>9699</v>
      </c>
      <c r="S12" s="48">
        <v>5087</v>
      </c>
      <c r="T12" s="48">
        <v>3787</v>
      </c>
      <c r="U12" s="48">
        <v>-4000</v>
      </c>
      <c r="V12" s="48">
        <f t="shared" si="6"/>
        <v>5699</v>
      </c>
    </row>
    <row r="13" ht="15.75" customHeight="1" spans="1:22">
      <c r="A13" s="12" t="s">
        <v>42</v>
      </c>
      <c r="B13" s="18">
        <v>5300</v>
      </c>
      <c r="C13" s="14"/>
      <c r="D13" s="15">
        <f t="shared" si="2"/>
        <v>5300</v>
      </c>
      <c r="E13" s="10" t="s">
        <v>43</v>
      </c>
      <c r="F13" s="11">
        <v>48450</v>
      </c>
      <c r="G13" s="10">
        <v>42200</v>
      </c>
      <c r="H13" s="16">
        <f t="shared" si="3"/>
        <v>6250</v>
      </c>
      <c r="I13" s="10">
        <v>27434</v>
      </c>
      <c r="J13" s="10">
        <f t="shared" si="0"/>
        <v>14766</v>
      </c>
      <c r="K13" s="36">
        <f t="shared" si="4"/>
        <v>0.650094786729858</v>
      </c>
      <c r="L13" s="38">
        <v>-6000</v>
      </c>
      <c r="M13" s="11"/>
      <c r="N13" s="11">
        <f t="shared" si="1"/>
        <v>42450</v>
      </c>
      <c r="O13" s="11">
        <f>G13-N13</f>
        <v>-250</v>
      </c>
      <c r="P13" s="11">
        <f t="shared" si="5"/>
        <v>6000</v>
      </c>
      <c r="Q13" s="48" t="s">
        <v>44</v>
      </c>
      <c r="R13" s="48">
        <v>72259</v>
      </c>
      <c r="S13" s="48">
        <v>1256</v>
      </c>
      <c r="T13" s="48">
        <v>1256</v>
      </c>
      <c r="U13" s="48">
        <v>-70000</v>
      </c>
      <c r="V13" s="48">
        <f t="shared" si="6"/>
        <v>2259</v>
      </c>
    </row>
    <row r="14" ht="15.75" customHeight="1" spans="1:22">
      <c r="A14" s="12" t="s">
        <v>45</v>
      </c>
      <c r="B14" s="18">
        <v>3500</v>
      </c>
      <c r="C14" s="14"/>
      <c r="D14" s="15">
        <f t="shared" si="2"/>
        <v>3500</v>
      </c>
      <c r="E14" s="10" t="s">
        <v>46</v>
      </c>
      <c r="F14" s="11">
        <v>5514</v>
      </c>
      <c r="G14" s="10">
        <v>16928</v>
      </c>
      <c r="H14" s="10">
        <f t="shared" si="3"/>
        <v>-11414</v>
      </c>
      <c r="I14" s="10">
        <v>3858</v>
      </c>
      <c r="J14" s="10">
        <f t="shared" si="0"/>
        <v>13070</v>
      </c>
      <c r="K14" s="36">
        <f t="shared" si="4"/>
        <v>0.227906427221172</v>
      </c>
      <c r="L14" s="37"/>
      <c r="N14" s="11">
        <f t="shared" si="1"/>
        <v>5514</v>
      </c>
      <c r="O14" s="11"/>
      <c r="P14" s="11">
        <f t="shared" si="5"/>
        <v>0</v>
      </c>
      <c r="Q14" s="45" t="s">
        <v>47</v>
      </c>
      <c r="R14" s="45">
        <v>1332</v>
      </c>
      <c r="S14" s="51" t="s">
        <v>48</v>
      </c>
      <c r="T14" s="51" t="s">
        <v>48</v>
      </c>
      <c r="U14" s="52">
        <v>-1300</v>
      </c>
      <c r="V14" s="45">
        <f t="shared" si="6"/>
        <v>32</v>
      </c>
    </row>
    <row r="15" ht="15.75" customHeight="1" spans="1:22">
      <c r="A15" s="12" t="s">
        <v>49</v>
      </c>
      <c r="B15" s="18">
        <v>4800</v>
      </c>
      <c r="C15" s="14">
        <v>-1900</v>
      </c>
      <c r="D15" s="14">
        <f t="shared" si="2"/>
        <v>2900</v>
      </c>
      <c r="E15" s="10" t="s">
        <v>50</v>
      </c>
      <c r="F15" s="10">
        <v>101397</v>
      </c>
      <c r="G15" s="10">
        <v>124407</v>
      </c>
      <c r="H15" s="10">
        <f t="shared" si="3"/>
        <v>-23010</v>
      </c>
      <c r="I15" s="10">
        <v>105378</v>
      </c>
      <c r="J15" s="10">
        <f t="shared" si="0"/>
        <v>19029</v>
      </c>
      <c r="K15" s="36">
        <f t="shared" si="4"/>
        <v>0.847042368998529</v>
      </c>
      <c r="L15" s="38"/>
      <c r="M15" s="10">
        <v>195</v>
      </c>
      <c r="N15" s="10">
        <f t="shared" si="1"/>
        <v>101592</v>
      </c>
      <c r="O15" s="11"/>
      <c r="P15" s="11"/>
      <c r="Q15" s="45" t="s">
        <v>51</v>
      </c>
      <c r="R15" s="45">
        <v>425</v>
      </c>
      <c r="S15" s="45">
        <v>67</v>
      </c>
      <c r="T15" s="51" t="s">
        <v>48</v>
      </c>
      <c r="U15" s="52">
        <v>-400</v>
      </c>
      <c r="V15" s="45">
        <f t="shared" si="6"/>
        <v>25</v>
      </c>
    </row>
    <row r="16" ht="15.75" customHeight="1" spans="1:22">
      <c r="A16" s="12" t="s">
        <v>52</v>
      </c>
      <c r="B16" s="18">
        <v>900</v>
      </c>
      <c r="C16" s="14">
        <v>3200</v>
      </c>
      <c r="D16" s="14">
        <f t="shared" si="2"/>
        <v>4100</v>
      </c>
      <c r="E16" s="10" t="s">
        <v>53</v>
      </c>
      <c r="F16" s="10">
        <v>172357</v>
      </c>
      <c r="G16" s="10">
        <v>189041</v>
      </c>
      <c r="H16" s="10">
        <f t="shared" si="3"/>
        <v>-16684</v>
      </c>
      <c r="I16" s="10">
        <v>115460</v>
      </c>
      <c r="J16" s="10">
        <f t="shared" si="0"/>
        <v>73581</v>
      </c>
      <c r="K16" s="36">
        <f t="shared" si="4"/>
        <v>0.610766976476003</v>
      </c>
      <c r="L16" s="38">
        <v>-30000</v>
      </c>
      <c r="M16" s="10">
        <v>4729</v>
      </c>
      <c r="N16" s="10">
        <f t="shared" si="1"/>
        <v>147086</v>
      </c>
      <c r="O16" s="39">
        <f>G16-N16</f>
        <v>41955</v>
      </c>
      <c r="P16" s="39">
        <f t="shared" si="5"/>
        <v>25271</v>
      </c>
      <c r="Q16" s="45" t="s">
        <v>54</v>
      </c>
      <c r="R16" s="45">
        <v>6854</v>
      </c>
      <c r="S16" s="45">
        <v>5602</v>
      </c>
      <c r="T16" s="45">
        <v>2915</v>
      </c>
      <c r="U16" s="52">
        <v>-1500</v>
      </c>
      <c r="V16" s="45">
        <f t="shared" si="6"/>
        <v>5354</v>
      </c>
    </row>
    <row r="17" ht="15.75" customHeight="1" spans="1:22">
      <c r="A17" s="12" t="s">
        <v>55</v>
      </c>
      <c r="B17" s="18">
        <v>9800</v>
      </c>
      <c r="C17" s="14">
        <v>-3000</v>
      </c>
      <c r="D17" s="14">
        <f t="shared" si="2"/>
        <v>6800</v>
      </c>
      <c r="E17" s="10" t="s">
        <v>56</v>
      </c>
      <c r="F17" s="10">
        <v>12461</v>
      </c>
      <c r="G17" s="10">
        <v>24032</v>
      </c>
      <c r="H17" s="10">
        <f t="shared" si="3"/>
        <v>-11571</v>
      </c>
      <c r="I17" s="10">
        <v>19560</v>
      </c>
      <c r="J17" s="10">
        <f t="shared" si="0"/>
        <v>4472</v>
      </c>
      <c r="K17" s="36">
        <f t="shared" si="4"/>
        <v>0.813914780292943</v>
      </c>
      <c r="L17" s="38"/>
      <c r="M17" s="10">
        <v>5867</v>
      </c>
      <c r="N17" s="10">
        <f t="shared" si="1"/>
        <v>18328</v>
      </c>
      <c r="O17" s="11"/>
      <c r="P17" s="11"/>
      <c r="Q17" s="45" t="s">
        <v>57</v>
      </c>
      <c r="R17" s="45">
        <v>2800</v>
      </c>
      <c r="S17" s="51" t="s">
        <v>48</v>
      </c>
      <c r="T17" s="51" t="s">
        <v>48</v>
      </c>
      <c r="U17" s="52">
        <v>-2800</v>
      </c>
      <c r="V17" s="51" t="s">
        <v>48</v>
      </c>
    </row>
    <row r="18" ht="15.75" customHeight="1" spans="1:22">
      <c r="A18" s="12" t="s">
        <v>58</v>
      </c>
      <c r="B18" s="18"/>
      <c r="C18" s="14"/>
      <c r="D18" s="14">
        <f t="shared" si="2"/>
        <v>0</v>
      </c>
      <c r="E18" s="10" t="s">
        <v>59</v>
      </c>
      <c r="F18" s="10"/>
      <c r="G18" s="10">
        <v>3529</v>
      </c>
      <c r="H18" s="10">
        <f t="shared" si="3"/>
        <v>-3529</v>
      </c>
      <c r="I18" s="10">
        <v>2670</v>
      </c>
      <c r="J18" s="10">
        <f t="shared" si="0"/>
        <v>859</v>
      </c>
      <c r="K18" s="36">
        <f t="shared" si="4"/>
        <v>0.75658826863134</v>
      </c>
      <c r="L18" s="38"/>
      <c r="M18" s="10"/>
      <c r="N18" s="10">
        <f t="shared" ref="N18:N29" si="7">F18+L18+M18</f>
        <v>0</v>
      </c>
      <c r="O18" s="11"/>
      <c r="P18" s="11"/>
      <c r="Q18" s="48" t="s">
        <v>60</v>
      </c>
      <c r="R18" s="48">
        <v>4811</v>
      </c>
      <c r="S18" s="48">
        <v>728</v>
      </c>
      <c r="T18" s="48">
        <v>536</v>
      </c>
      <c r="U18" s="48">
        <v>-3500</v>
      </c>
      <c r="V18" s="48">
        <f t="shared" si="6"/>
        <v>1311</v>
      </c>
    </row>
    <row r="19" ht="15.75" customHeight="1" spans="1:23">
      <c r="A19" s="12" t="s">
        <v>61</v>
      </c>
      <c r="B19" s="18"/>
      <c r="C19" s="14"/>
      <c r="D19" s="14">
        <f t="shared" si="2"/>
        <v>0</v>
      </c>
      <c r="E19" s="10" t="s">
        <v>62</v>
      </c>
      <c r="F19" s="10">
        <v>508</v>
      </c>
      <c r="G19" s="10">
        <v>1266</v>
      </c>
      <c r="H19" s="10">
        <f t="shared" si="3"/>
        <v>-758</v>
      </c>
      <c r="I19" s="10">
        <v>1090</v>
      </c>
      <c r="J19" s="10">
        <f t="shared" si="0"/>
        <v>176</v>
      </c>
      <c r="K19" s="36">
        <f t="shared" si="4"/>
        <v>0.860979462875197</v>
      </c>
      <c r="L19" s="38"/>
      <c r="M19" s="10"/>
      <c r="N19" s="10">
        <f t="shared" si="7"/>
        <v>508</v>
      </c>
      <c r="O19" s="11"/>
      <c r="P19" s="11"/>
      <c r="Q19" s="48" t="s">
        <v>63</v>
      </c>
      <c r="R19" s="48">
        <v>4245</v>
      </c>
      <c r="S19" s="48">
        <v>2827</v>
      </c>
      <c r="T19" s="48">
        <v>1719</v>
      </c>
      <c r="U19" s="48">
        <v>-1500</v>
      </c>
      <c r="V19" s="48">
        <f t="shared" si="6"/>
        <v>2745</v>
      </c>
      <c r="W19" s="1"/>
    </row>
    <row r="20" ht="15.75" customHeight="1" spans="1:22">
      <c r="A20" s="12" t="s">
        <v>64</v>
      </c>
      <c r="B20" s="18"/>
      <c r="C20" s="14"/>
      <c r="D20" s="14">
        <f t="shared" si="2"/>
        <v>0</v>
      </c>
      <c r="E20" s="10" t="s">
        <v>65</v>
      </c>
      <c r="F20" s="10"/>
      <c r="G20" s="10"/>
      <c r="H20" s="10"/>
      <c r="I20" s="10"/>
      <c r="J20" s="10">
        <f t="shared" si="0"/>
        <v>0</v>
      </c>
      <c r="K20" s="36"/>
      <c r="L20" s="38"/>
      <c r="M20" s="10"/>
      <c r="N20" s="10">
        <f t="shared" si="7"/>
        <v>0</v>
      </c>
      <c r="O20" s="11"/>
      <c r="P20" s="11"/>
      <c r="Q20" s="48" t="s">
        <v>66</v>
      </c>
      <c r="R20" s="48">
        <v>2524</v>
      </c>
      <c r="S20" s="48">
        <v>636</v>
      </c>
      <c r="T20" s="48">
        <v>427</v>
      </c>
      <c r="U20" s="48">
        <v>-1500</v>
      </c>
      <c r="V20" s="48">
        <f t="shared" si="6"/>
        <v>1024</v>
      </c>
    </row>
    <row r="21" ht="15.75" customHeight="1" spans="1:22">
      <c r="A21" s="9" t="s">
        <v>67</v>
      </c>
      <c r="B21" s="9">
        <f>SUM(B22:B29)</f>
        <v>60000</v>
      </c>
      <c r="C21" s="9">
        <v>0</v>
      </c>
      <c r="D21" s="9">
        <f>SUM(D22:D29)</f>
        <v>60000</v>
      </c>
      <c r="E21" s="10" t="s">
        <v>68</v>
      </c>
      <c r="F21" s="10"/>
      <c r="G21" s="10"/>
      <c r="H21" s="10"/>
      <c r="I21" s="10"/>
      <c r="J21" s="10">
        <f t="shared" si="0"/>
        <v>0</v>
      </c>
      <c r="K21" s="36"/>
      <c r="L21" s="38"/>
      <c r="M21" s="10"/>
      <c r="N21" s="10">
        <f t="shared" si="7"/>
        <v>0</v>
      </c>
      <c r="O21" s="11"/>
      <c r="P21" s="11"/>
      <c r="Q21" s="48" t="s">
        <v>69</v>
      </c>
      <c r="R21" s="48">
        <v>4073</v>
      </c>
      <c r="S21" s="48">
        <v>2524</v>
      </c>
      <c r="T21" s="48">
        <v>1060</v>
      </c>
      <c r="U21" s="48">
        <v>-2000</v>
      </c>
      <c r="V21" s="48">
        <f t="shared" si="6"/>
        <v>2073</v>
      </c>
    </row>
    <row r="22" ht="15.75" customHeight="1" spans="1:22">
      <c r="A22" s="12" t="s">
        <v>70</v>
      </c>
      <c r="B22" s="18">
        <v>16000</v>
      </c>
      <c r="C22" s="14"/>
      <c r="D22" s="14">
        <f t="shared" ref="D22:D29" si="8">SUM(B22:C22)</f>
        <v>16000</v>
      </c>
      <c r="E22" s="10" t="s">
        <v>71</v>
      </c>
      <c r="F22" s="10">
        <v>2364</v>
      </c>
      <c r="G22" s="10">
        <v>3057</v>
      </c>
      <c r="H22" s="10">
        <f>F22-G22</f>
        <v>-693</v>
      </c>
      <c r="I22" s="10">
        <v>1357</v>
      </c>
      <c r="J22" s="10">
        <f t="shared" si="0"/>
        <v>1700</v>
      </c>
      <c r="K22" s="36">
        <f>I22/G22</f>
        <v>0.443899247628394</v>
      </c>
      <c r="L22" s="38"/>
      <c r="M22" s="10"/>
      <c r="N22" s="10">
        <f t="shared" si="7"/>
        <v>2364</v>
      </c>
      <c r="O22" s="11"/>
      <c r="P22" s="11"/>
      <c r="Q22" s="49" t="s">
        <v>72</v>
      </c>
      <c r="R22" s="50">
        <v>24006</v>
      </c>
      <c r="S22" s="48">
        <v>20984</v>
      </c>
      <c r="T22" s="48">
        <v>11127</v>
      </c>
      <c r="U22" s="48">
        <v>-3000</v>
      </c>
      <c r="V22" s="48">
        <f t="shared" si="6"/>
        <v>21006</v>
      </c>
    </row>
    <row r="23" ht="15.75" customHeight="1" spans="1:22">
      <c r="A23" s="12" t="s">
        <v>73</v>
      </c>
      <c r="B23" s="18">
        <v>11000</v>
      </c>
      <c r="C23" s="14"/>
      <c r="D23" s="14">
        <f t="shared" si="8"/>
        <v>11000</v>
      </c>
      <c r="E23" s="10" t="s">
        <v>74</v>
      </c>
      <c r="F23" s="10">
        <v>16402</v>
      </c>
      <c r="G23" s="10">
        <v>16939</v>
      </c>
      <c r="H23" s="10">
        <f t="shared" ref="H23:H28" si="9">F23-G23</f>
        <v>-537</v>
      </c>
      <c r="I23" s="10">
        <v>14706</v>
      </c>
      <c r="J23" s="10">
        <f t="shared" si="0"/>
        <v>2233</v>
      </c>
      <c r="K23" s="36">
        <f>I23/G23</f>
        <v>0.868174036247712</v>
      </c>
      <c r="L23" s="38"/>
      <c r="M23" s="10"/>
      <c r="N23" s="10">
        <f t="shared" si="7"/>
        <v>16402</v>
      </c>
      <c r="O23" s="40"/>
      <c r="P23" s="40"/>
      <c r="Q23" s="53" t="s">
        <v>75</v>
      </c>
      <c r="R23" s="54">
        <v>25209</v>
      </c>
      <c r="S23" s="48">
        <v>6441</v>
      </c>
      <c r="T23" s="48">
        <v>4966</v>
      </c>
      <c r="U23" s="48">
        <v>-18500</v>
      </c>
      <c r="V23" s="48">
        <f t="shared" si="6"/>
        <v>6709</v>
      </c>
    </row>
    <row r="24" ht="15.75" customHeight="1" spans="1:14">
      <c r="A24" s="12" t="s">
        <v>76</v>
      </c>
      <c r="B24" s="18">
        <v>11000</v>
      </c>
      <c r="C24" s="14" t="s">
        <v>77</v>
      </c>
      <c r="D24" s="14">
        <f t="shared" si="8"/>
        <v>11000</v>
      </c>
      <c r="E24" s="10" t="s">
        <v>78</v>
      </c>
      <c r="F24" s="10">
        <v>641</v>
      </c>
      <c r="G24" s="10">
        <v>492</v>
      </c>
      <c r="H24" s="10">
        <f t="shared" si="9"/>
        <v>149</v>
      </c>
      <c r="I24" s="10">
        <v>492</v>
      </c>
      <c r="J24" s="10">
        <f t="shared" si="0"/>
        <v>0</v>
      </c>
      <c r="K24" s="36">
        <f>I24/G24</f>
        <v>1</v>
      </c>
      <c r="L24" s="38"/>
      <c r="M24" s="10"/>
      <c r="N24" s="10">
        <f t="shared" si="7"/>
        <v>641</v>
      </c>
    </row>
    <row r="25" ht="15.75" customHeight="1" spans="1:14">
      <c r="A25" s="12" t="s">
        <v>79</v>
      </c>
      <c r="B25" s="18"/>
      <c r="C25" s="14"/>
      <c r="D25" s="14">
        <f t="shared" si="8"/>
        <v>0</v>
      </c>
      <c r="E25" s="10" t="s">
        <v>80</v>
      </c>
      <c r="F25" s="10">
        <v>3530</v>
      </c>
      <c r="G25" s="10">
        <v>6124</v>
      </c>
      <c r="H25" s="10">
        <f t="shared" si="9"/>
        <v>-2594</v>
      </c>
      <c r="I25" s="10">
        <v>4045</v>
      </c>
      <c r="J25" s="10">
        <f t="shared" si="0"/>
        <v>2079</v>
      </c>
      <c r="K25" s="36">
        <f>I25/G25</f>
        <v>0.660516002612671</v>
      </c>
      <c r="L25" s="38"/>
      <c r="M25" s="10"/>
      <c r="N25" s="10">
        <f t="shared" si="7"/>
        <v>3530</v>
      </c>
    </row>
    <row r="26" ht="15.75" customHeight="1" spans="1:14">
      <c r="A26" s="12" t="s">
        <v>81</v>
      </c>
      <c r="B26" s="18">
        <v>20000</v>
      </c>
      <c r="C26" s="14"/>
      <c r="D26" s="14">
        <f t="shared" si="8"/>
        <v>20000</v>
      </c>
      <c r="E26" s="10" t="s">
        <v>82</v>
      </c>
      <c r="F26" s="10">
        <v>8200</v>
      </c>
      <c r="G26" s="10"/>
      <c r="H26" s="10">
        <f t="shared" si="9"/>
        <v>8200</v>
      </c>
      <c r="I26" s="10"/>
      <c r="J26" s="10">
        <f t="shared" si="0"/>
        <v>0</v>
      </c>
      <c r="K26" s="10"/>
      <c r="L26" s="38"/>
      <c r="M26" s="10"/>
      <c r="N26" s="10">
        <f t="shared" si="7"/>
        <v>8200</v>
      </c>
    </row>
    <row r="27" ht="15.75" customHeight="1" spans="1:14">
      <c r="A27" s="12" t="s">
        <v>83</v>
      </c>
      <c r="B27" s="18"/>
      <c r="C27" s="14"/>
      <c r="D27" s="14">
        <f t="shared" si="8"/>
        <v>0</v>
      </c>
      <c r="E27" s="10" t="s">
        <v>84</v>
      </c>
      <c r="F27" s="10">
        <v>16757</v>
      </c>
      <c r="G27" s="10"/>
      <c r="H27" s="10">
        <f t="shared" si="9"/>
        <v>16757</v>
      </c>
      <c r="I27" s="10"/>
      <c r="J27" s="10">
        <f t="shared" si="0"/>
        <v>0</v>
      </c>
      <c r="K27" s="10"/>
      <c r="L27" s="38"/>
      <c r="M27" s="10"/>
      <c r="N27" s="10">
        <f t="shared" si="7"/>
        <v>16757</v>
      </c>
    </row>
    <row r="28" ht="15.75" customHeight="1" spans="1:14">
      <c r="A28" s="12" t="s">
        <v>85</v>
      </c>
      <c r="B28" s="18">
        <v>500</v>
      </c>
      <c r="C28" s="14"/>
      <c r="D28" s="14">
        <f t="shared" si="8"/>
        <v>500</v>
      </c>
      <c r="E28" s="10" t="s">
        <v>86</v>
      </c>
      <c r="F28" s="10">
        <v>26</v>
      </c>
      <c r="G28" s="10"/>
      <c r="H28" s="10">
        <f t="shared" si="9"/>
        <v>26</v>
      </c>
      <c r="I28" s="10"/>
      <c r="J28" s="10">
        <f t="shared" si="0"/>
        <v>0</v>
      </c>
      <c r="K28" s="10"/>
      <c r="L28" s="38"/>
      <c r="M28" s="10"/>
      <c r="N28" s="10">
        <f t="shared" si="7"/>
        <v>26</v>
      </c>
    </row>
    <row r="29" ht="15.75" customHeight="1" spans="1:14">
      <c r="A29" s="12" t="s">
        <v>87</v>
      </c>
      <c r="B29" s="18">
        <v>1500</v>
      </c>
      <c r="C29" s="14"/>
      <c r="D29" s="14">
        <f t="shared" si="8"/>
        <v>1500</v>
      </c>
      <c r="E29" s="10" t="s">
        <v>88</v>
      </c>
      <c r="F29" s="10">
        <v>0</v>
      </c>
      <c r="G29" s="10"/>
      <c r="H29" s="10"/>
      <c r="I29" s="10"/>
      <c r="J29" s="10"/>
      <c r="K29" s="10"/>
      <c r="L29" s="38"/>
      <c r="M29" s="10"/>
      <c r="N29" s="10">
        <f t="shared" si="7"/>
        <v>0</v>
      </c>
    </row>
    <row r="30" ht="15.75" customHeight="1" spans="1:16">
      <c r="A30" s="19" t="s">
        <v>89</v>
      </c>
      <c r="B30" s="20">
        <f>SUM(B5,B21)</f>
        <v>257000</v>
      </c>
      <c r="C30" s="20">
        <f>SUM(C5,C21)</f>
        <v>-37000</v>
      </c>
      <c r="D30" s="20">
        <f>SUM(D5,D21)</f>
        <v>220000</v>
      </c>
      <c r="E30" s="21" t="s">
        <v>90</v>
      </c>
      <c r="F30" s="20">
        <f>SUM(F5:F29)</f>
        <v>808149</v>
      </c>
      <c r="G30" s="20">
        <f>SUM(G5:G29)</f>
        <v>765569</v>
      </c>
      <c r="H30" s="20"/>
      <c r="I30" s="20">
        <f>SUM(I5:I29)</f>
        <v>547333</v>
      </c>
      <c r="J30" s="20">
        <f>SUM(J5:J29)</f>
        <v>218236</v>
      </c>
      <c r="K30" s="20"/>
      <c r="L30" s="20">
        <f>SUM(L6:L29)</f>
        <v>-117000</v>
      </c>
      <c r="M30" s="20">
        <f>SUM(M5:M29)</f>
        <v>12377</v>
      </c>
      <c r="N30" s="20">
        <f>SUM(N5:N29)</f>
        <v>703526</v>
      </c>
      <c r="O30" s="41"/>
      <c r="P30" s="41"/>
    </row>
    <row r="31" ht="15.75" customHeight="1" spans="1:14">
      <c r="A31" s="22" t="s">
        <v>91</v>
      </c>
      <c r="B31" s="23">
        <v>390258</v>
      </c>
      <c r="C31" s="14"/>
      <c r="D31" s="14">
        <f>SUM(B31:C31)</f>
        <v>390258</v>
      </c>
      <c r="E31" s="10" t="s">
        <v>92</v>
      </c>
      <c r="F31" s="10">
        <v>15174</v>
      </c>
      <c r="G31" s="10"/>
      <c r="H31" s="10"/>
      <c r="I31" s="10"/>
      <c r="J31" s="10"/>
      <c r="K31" s="10"/>
      <c r="L31" s="38"/>
      <c r="M31" s="10"/>
      <c r="N31" s="10">
        <f t="shared" ref="N31:N34" si="10">F31+L31</f>
        <v>15174</v>
      </c>
    </row>
    <row r="32" ht="15.75" customHeight="1" spans="1:14">
      <c r="A32" s="22" t="s">
        <v>93</v>
      </c>
      <c r="B32" s="23">
        <v>48488</v>
      </c>
      <c r="C32" s="14"/>
      <c r="D32" s="14">
        <f>SUM(B32:C32)</f>
        <v>48488</v>
      </c>
      <c r="E32" s="10" t="s">
        <v>94</v>
      </c>
      <c r="F32" s="10"/>
      <c r="G32" s="10"/>
      <c r="H32" s="10"/>
      <c r="I32" s="10"/>
      <c r="J32" s="10"/>
      <c r="K32" s="10"/>
      <c r="L32" s="38"/>
      <c r="M32" s="10"/>
      <c r="N32" s="10">
        <f t="shared" si="10"/>
        <v>0</v>
      </c>
    </row>
    <row r="33" ht="15.75" customHeight="1" spans="1:14">
      <c r="A33" s="22" t="s">
        <v>95</v>
      </c>
      <c r="B33" s="23">
        <v>130000</v>
      </c>
      <c r="C33" s="14">
        <v>-80000</v>
      </c>
      <c r="D33" s="14">
        <f>SUM(B33:C33)</f>
        <v>50000</v>
      </c>
      <c r="E33" s="10" t="s">
        <v>96</v>
      </c>
      <c r="F33" s="10"/>
      <c r="G33" s="10"/>
      <c r="H33" s="10"/>
      <c r="I33" s="10"/>
      <c r="J33" s="10"/>
      <c r="K33" s="10"/>
      <c r="L33" s="38"/>
      <c r="M33" s="10"/>
      <c r="N33" s="10">
        <f t="shared" si="10"/>
        <v>0</v>
      </c>
    </row>
    <row r="34" ht="15.75" customHeight="1" spans="1:14">
      <c r="A34" s="22" t="s">
        <v>97</v>
      </c>
      <c r="B34" s="24">
        <v>0</v>
      </c>
      <c r="C34" s="14"/>
      <c r="D34" s="14">
        <f>SUM(B34:C34)</f>
        <v>0</v>
      </c>
      <c r="E34" s="10" t="s">
        <v>98</v>
      </c>
      <c r="F34" s="10">
        <v>2423</v>
      </c>
      <c r="G34" s="10"/>
      <c r="H34" s="10"/>
      <c r="I34" s="10"/>
      <c r="J34" s="10"/>
      <c r="K34" s="10"/>
      <c r="L34" s="38"/>
      <c r="M34" s="10"/>
      <c r="N34" s="10">
        <f t="shared" si="10"/>
        <v>2423</v>
      </c>
    </row>
    <row r="35" ht="15.75" customHeight="1" spans="1:14">
      <c r="A35" s="22" t="s">
        <v>99</v>
      </c>
      <c r="B35" s="24">
        <v>0</v>
      </c>
      <c r="C35" s="14">
        <v>12377</v>
      </c>
      <c r="D35" s="14">
        <f>SUM(B35:C35)</f>
        <v>12377</v>
      </c>
      <c r="E35" s="10" t="s">
        <v>100</v>
      </c>
      <c r="F35" s="10"/>
      <c r="G35" s="10"/>
      <c r="H35" s="10"/>
      <c r="I35" s="10"/>
      <c r="J35" s="10"/>
      <c r="K35" s="10"/>
      <c r="L35" s="38"/>
      <c r="M35" s="10"/>
      <c r="N35" s="10"/>
    </row>
    <row r="36" ht="15.75" customHeight="1" spans="1:14">
      <c r="A36" s="22"/>
      <c r="B36" s="23"/>
      <c r="C36" s="14"/>
      <c r="D36" s="14"/>
      <c r="E36" s="10" t="s">
        <v>101</v>
      </c>
      <c r="F36" s="10"/>
      <c r="G36" s="10"/>
      <c r="H36" s="10"/>
      <c r="I36" s="10"/>
      <c r="J36" s="10"/>
      <c r="K36" s="10"/>
      <c r="L36" s="38"/>
      <c r="M36" s="10"/>
      <c r="N36" s="10"/>
    </row>
    <row r="37" ht="15.75" customHeight="1" spans="1:16">
      <c r="A37" s="19" t="s">
        <v>102</v>
      </c>
      <c r="B37" s="20">
        <f>SUM(B30:B36)</f>
        <v>825746</v>
      </c>
      <c r="C37" s="20">
        <f>SUM(C30:C35)</f>
        <v>-104623</v>
      </c>
      <c r="D37" s="20">
        <f>SUM(D30:D35)</f>
        <v>721123</v>
      </c>
      <c r="E37" s="21" t="s">
        <v>103</v>
      </c>
      <c r="F37" s="20">
        <f>SUM(F30:F36)</f>
        <v>825746</v>
      </c>
      <c r="G37" s="20"/>
      <c r="H37" s="20"/>
      <c r="I37" s="20"/>
      <c r="J37" s="20"/>
      <c r="K37" s="20"/>
      <c r="L37" s="23">
        <f>SUM(L30:L36)</f>
        <v>-117000</v>
      </c>
      <c r="M37" s="20">
        <f>SUM(M30:M36)</f>
        <v>12377</v>
      </c>
      <c r="N37" s="20">
        <f>SUM(N30:N36)</f>
        <v>721123</v>
      </c>
      <c r="O37" s="41"/>
      <c r="P37" s="41"/>
    </row>
    <row r="38" ht="18" customHeight="1" spans="14:16">
      <c r="N38" s="1">
        <f>D37-N37</f>
        <v>0</v>
      </c>
      <c r="O38" s="1"/>
      <c r="P38" s="1"/>
    </row>
    <row r="39" ht="18" customHeight="1"/>
    <row r="41" spans="5:9">
      <c r="E41"/>
      <c r="F41"/>
      <c r="G41" s="1"/>
      <c r="H41" s="1"/>
      <c r="I41"/>
    </row>
    <row r="42" spans="1:9">
      <c r="A42" s="79"/>
      <c r="B42" s="79"/>
      <c r="C42" s="79"/>
      <c r="D42" s="79"/>
      <c r="E42" s="79"/>
      <c r="F42" s="79"/>
      <c r="G42" s="79"/>
      <c r="H42" s="79"/>
      <c r="I42" s="90"/>
    </row>
    <row r="43" spans="1:10">
      <c r="A43" s="80"/>
      <c r="B43" s="80"/>
      <c r="C43" s="80"/>
      <c r="D43" s="80"/>
      <c r="E43" s="80"/>
      <c r="F43" s="80"/>
      <c r="G43" s="80"/>
      <c r="H43" s="80"/>
      <c r="I43" s="80"/>
      <c r="J43" s="91" t="s">
        <v>104</v>
      </c>
    </row>
    <row r="44" spans="1:10">
      <c r="A44" s="81"/>
      <c r="B44" s="81"/>
      <c r="C44" s="81"/>
      <c r="D44" s="81"/>
      <c r="E44" s="81"/>
      <c r="F44" s="81"/>
      <c r="G44" s="81"/>
      <c r="H44" s="82"/>
      <c r="I44" s="81"/>
      <c r="J44" s="92">
        <v>15174</v>
      </c>
    </row>
    <row r="45" spans="3:9">
      <c r="C45"/>
      <c r="D45"/>
      <c r="E45"/>
      <c r="F45"/>
      <c r="G45"/>
      <c r="H45" s="83"/>
      <c r="I45" s="88"/>
    </row>
    <row r="46" spans="1:9">
      <c r="A46" s="83"/>
      <c r="B46" s="83"/>
      <c r="C46" s="83"/>
      <c r="D46" s="83"/>
      <c r="E46" s="83"/>
      <c r="F46" s="83"/>
      <c r="G46" s="84"/>
      <c r="H46" s="84"/>
      <c r="I46" s="88"/>
    </row>
    <row r="47" ht="14.25" spans="1:9">
      <c r="A47" s="80"/>
      <c r="B47" s="80"/>
      <c r="C47" s="80"/>
      <c r="D47" s="80"/>
      <c r="E47" s="80"/>
      <c r="F47" s="80"/>
      <c r="G47" s="80"/>
      <c r="H47" s="85"/>
      <c r="I47" s="80"/>
    </row>
    <row r="48" spans="1:9">
      <c r="A48" s="81"/>
      <c r="B48" s="81"/>
      <c r="C48" s="86"/>
      <c r="D48" s="86"/>
      <c r="E48" s="81"/>
      <c r="F48" s="86"/>
      <c r="G48" s="87"/>
      <c r="H48" s="88"/>
      <c r="I48" s="88"/>
    </row>
    <row r="49" spans="1:9">
      <c r="A49" s="79"/>
      <c r="B49" s="79"/>
      <c r="C49" s="88"/>
      <c r="D49" s="79"/>
      <c r="E49" s="88"/>
      <c r="F49" s="79"/>
      <c r="G49" s="88"/>
      <c r="H49" s="88"/>
      <c r="I49" s="88"/>
    </row>
    <row r="50" spans="1:9">
      <c r="A50" s="81"/>
      <c r="B50" s="82"/>
      <c r="C50" s="89"/>
      <c r="D50" s="83"/>
      <c r="E50" s="89"/>
      <c r="F50" s="83"/>
      <c r="G50" s="89"/>
      <c r="H50" s="89"/>
      <c r="I50" s="89"/>
    </row>
    <row r="51" spans="1:9">
      <c r="A51" s="83"/>
      <c r="B51" s="83"/>
      <c r="C51" s="89"/>
      <c r="D51" s="83"/>
      <c r="E51" s="89"/>
      <c r="F51" s="83"/>
      <c r="G51" s="89"/>
      <c r="H51" s="89"/>
      <c r="I51" s="89"/>
    </row>
    <row r="52" spans="1:9">
      <c r="A52" s="83"/>
      <c r="B52" s="83"/>
      <c r="C52" s="89"/>
      <c r="D52" s="83"/>
      <c r="E52" s="89"/>
      <c r="F52" s="83"/>
      <c r="G52" s="89"/>
      <c r="H52" s="89"/>
      <c r="I52" s="89"/>
    </row>
    <row r="53" spans="1:9">
      <c r="A53" s="83"/>
      <c r="B53" s="83"/>
      <c r="C53" s="89"/>
      <c r="D53" s="83"/>
      <c r="E53" s="89"/>
      <c r="F53" s="83"/>
      <c r="G53" s="89"/>
      <c r="H53" s="89"/>
      <c r="I53" s="89"/>
    </row>
  </sheetData>
  <mergeCells count="2">
    <mergeCell ref="A2:N2"/>
    <mergeCell ref="Q2:V2"/>
  </mergeCells>
  <printOptions horizontalCentered="1"/>
  <pageMargins left="0.590277777777778" right="0.629861111111111" top="0.629861111111111" bottom="0.393055555555556" header="0.432638888888889" footer="0.31496062992126"/>
  <pageSetup paperSize="9" scale="82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8"/>
  <sheetViews>
    <sheetView showZeros="0" zoomScale="90" zoomScaleNormal="90" workbookViewId="0">
      <pane ySplit="4" topLeftCell="A4" activePane="bottomLeft" state="frozen"/>
      <selection/>
      <selection pane="bottomLeft" activeCell="A1" sqref="A1"/>
    </sheetView>
  </sheetViews>
  <sheetFormatPr defaultColWidth="9" defaultRowHeight="13.5"/>
  <cols>
    <col min="1" max="1" width="44.875" style="55" customWidth="1"/>
    <col min="2" max="2" width="10.625" style="55" customWidth="1"/>
    <col min="3" max="3" width="10.625" style="55" hidden="1" customWidth="1"/>
    <col min="4" max="5" width="10.625" style="55" customWidth="1"/>
    <col min="6" max="6" width="56.5" style="55" customWidth="1"/>
    <col min="7" max="8" width="10.625" style="55" customWidth="1"/>
    <col min="9" max="10" width="10.625" style="55" hidden="1" customWidth="1"/>
    <col min="11" max="11" width="13.8916666666667" style="55" customWidth="1"/>
    <col min="12" max="12" width="10.625" style="55" customWidth="1"/>
    <col min="13" max="13" width="7" style="55" hidden="1" customWidth="1"/>
    <col min="14" max="14" width="9" style="55" hidden="1" customWidth="1"/>
    <col min="15" max="15" width="17.25" style="55" hidden="1" customWidth="1"/>
    <col min="16" max="16" width="10.875" style="55" hidden="1" customWidth="1"/>
    <col min="17" max="18" width="9" style="55" hidden="1" customWidth="1"/>
    <col min="19" max="16384" width="9" style="55"/>
  </cols>
  <sheetData>
    <row r="1" ht="34" customHeight="1" spans="1:1">
      <c r="A1" s="56" t="s">
        <v>105</v>
      </c>
    </row>
    <row r="2" ht="30" customHeight="1" spans="1:13">
      <c r="A2" s="67" t="s">
        <v>106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55" t="s">
        <v>77</v>
      </c>
    </row>
    <row r="3" ht="16.5" customHeight="1" spans="8:12">
      <c r="H3" s="58" t="s">
        <v>3</v>
      </c>
      <c r="I3" s="58"/>
      <c r="J3" s="58"/>
      <c r="K3" s="58"/>
      <c r="L3" s="58"/>
    </row>
    <row r="4" ht="36" customHeight="1" spans="1:18">
      <c r="A4" s="8" t="s">
        <v>4</v>
      </c>
      <c r="B4" s="7" t="s">
        <v>5</v>
      </c>
      <c r="C4" s="7" t="s">
        <v>107</v>
      </c>
      <c r="D4" s="7" t="s">
        <v>6</v>
      </c>
      <c r="E4" s="7" t="s">
        <v>7</v>
      </c>
      <c r="F4" s="8" t="s">
        <v>8</v>
      </c>
      <c r="G4" s="7" t="s">
        <v>5</v>
      </c>
      <c r="H4" s="7" t="s">
        <v>6</v>
      </c>
      <c r="I4" s="7" t="s">
        <v>9</v>
      </c>
      <c r="J4" s="7" t="s">
        <v>11</v>
      </c>
      <c r="K4" s="7" t="s">
        <v>14</v>
      </c>
      <c r="L4" s="7" t="s">
        <v>7</v>
      </c>
      <c r="P4" s="55" t="s">
        <v>18</v>
      </c>
      <c r="Q4" s="55" t="s">
        <v>19</v>
      </c>
      <c r="R4" s="55" t="s">
        <v>11</v>
      </c>
    </row>
    <row r="5" ht="18" customHeight="1" spans="1:18">
      <c r="A5" s="64" t="s">
        <v>108</v>
      </c>
      <c r="B5" s="17">
        <v>0</v>
      </c>
      <c r="C5" s="17"/>
      <c r="D5" s="17"/>
      <c r="E5" s="17">
        <f t="shared" ref="E5:E27" si="0">SUM(B5:D5)</f>
        <v>0</v>
      </c>
      <c r="F5" s="68" t="s">
        <v>109</v>
      </c>
      <c r="G5" s="69"/>
      <c r="H5" s="70"/>
      <c r="I5" s="70"/>
      <c r="J5" s="70"/>
      <c r="K5" s="70"/>
      <c r="L5" s="70">
        <f>SUM(G5:K5)</f>
        <v>0</v>
      </c>
      <c r="N5" s="55" t="s">
        <v>110</v>
      </c>
      <c r="O5" s="55" t="s">
        <v>111</v>
      </c>
      <c r="P5" s="55">
        <v>14010</v>
      </c>
      <c r="Q5" s="55">
        <v>10376</v>
      </c>
      <c r="R5" s="55">
        <v>10059</v>
      </c>
    </row>
    <row r="6" ht="18" customHeight="1" spans="1:18">
      <c r="A6" s="64" t="s">
        <v>112</v>
      </c>
      <c r="B6" s="17">
        <v>0</v>
      </c>
      <c r="C6" s="17"/>
      <c r="D6" s="17"/>
      <c r="E6" s="17">
        <f t="shared" si="0"/>
        <v>0</v>
      </c>
      <c r="F6" s="71" t="s">
        <v>113</v>
      </c>
      <c r="G6" s="62"/>
      <c r="H6" s="61"/>
      <c r="I6" s="61">
        <v>5.7</v>
      </c>
      <c r="J6" s="61"/>
      <c r="K6" s="61"/>
      <c r="L6" s="61"/>
      <c r="N6" s="55" t="s">
        <v>114</v>
      </c>
      <c r="O6" s="55" t="s">
        <v>115</v>
      </c>
      <c r="P6" s="55">
        <v>4892</v>
      </c>
      <c r="Q6" s="55">
        <v>40372</v>
      </c>
      <c r="R6" s="55">
        <v>33207</v>
      </c>
    </row>
    <row r="7" ht="18" customHeight="1" spans="1:18">
      <c r="A7" s="64" t="s">
        <v>116</v>
      </c>
      <c r="B7" s="17">
        <v>0</v>
      </c>
      <c r="C7" s="17"/>
      <c r="D7" s="17"/>
      <c r="E7" s="17">
        <f t="shared" si="0"/>
        <v>0</v>
      </c>
      <c r="F7" s="71" t="s">
        <v>117</v>
      </c>
      <c r="G7" s="63"/>
      <c r="H7" s="61"/>
      <c r="I7" s="61">
        <v>60</v>
      </c>
      <c r="J7" s="61"/>
      <c r="K7" s="61"/>
      <c r="L7" s="61"/>
      <c r="N7" s="55" t="s">
        <v>118</v>
      </c>
      <c r="O7" s="55" t="s">
        <v>119</v>
      </c>
      <c r="P7" s="55">
        <v>26215</v>
      </c>
      <c r="Q7" s="55">
        <v>7232</v>
      </c>
      <c r="R7" s="55">
        <v>7232</v>
      </c>
    </row>
    <row r="8" ht="18" customHeight="1" spans="1:18">
      <c r="A8" s="72" t="s">
        <v>120</v>
      </c>
      <c r="B8" s="17">
        <v>0</v>
      </c>
      <c r="C8" s="17"/>
      <c r="D8" s="17"/>
      <c r="E8" s="17">
        <f t="shared" si="0"/>
        <v>0</v>
      </c>
      <c r="F8" s="71" t="s">
        <v>121</v>
      </c>
      <c r="G8" s="63"/>
      <c r="H8" s="61"/>
      <c r="I8" s="61"/>
      <c r="J8" s="61"/>
      <c r="K8" s="61"/>
      <c r="L8" s="61"/>
      <c r="N8" s="55" t="s">
        <v>122</v>
      </c>
      <c r="O8" s="55" t="s">
        <v>123</v>
      </c>
      <c r="P8" s="55">
        <v>13324</v>
      </c>
      <c r="Q8" s="55">
        <v>4266</v>
      </c>
      <c r="R8" s="55">
        <v>1500</v>
      </c>
    </row>
    <row r="9" ht="18" customHeight="1" spans="1:16">
      <c r="A9" s="64" t="s">
        <v>124</v>
      </c>
      <c r="B9" s="60">
        <v>2000</v>
      </c>
      <c r="C9" s="60"/>
      <c r="D9" s="60">
        <v>-1000</v>
      </c>
      <c r="E9" s="17">
        <f t="shared" ref="E9:E11" si="1">B9+D9</f>
        <v>1000</v>
      </c>
      <c r="F9" s="68" t="s">
        <v>125</v>
      </c>
      <c r="G9" s="69">
        <v>68694</v>
      </c>
      <c r="H9" s="69">
        <f>SUM(H10:H19)</f>
        <v>-14000</v>
      </c>
      <c r="I9" s="69"/>
      <c r="J9" s="69"/>
      <c r="K9" s="70">
        <v>23000</v>
      </c>
      <c r="L9" s="70">
        <f>G9+H9+K9</f>
        <v>77694</v>
      </c>
      <c r="N9" s="55" t="s">
        <v>126</v>
      </c>
      <c r="O9" s="55" t="s">
        <v>127</v>
      </c>
      <c r="P9" s="55">
        <v>0</v>
      </c>
    </row>
    <row r="10" ht="18" customHeight="1" spans="1:16">
      <c r="A10" s="64" t="s">
        <v>128</v>
      </c>
      <c r="B10" s="60">
        <v>1000</v>
      </c>
      <c r="C10" s="60"/>
      <c r="D10" s="60"/>
      <c r="E10" s="17">
        <f t="shared" si="1"/>
        <v>1000</v>
      </c>
      <c r="F10" s="71" t="s">
        <v>129</v>
      </c>
      <c r="G10" s="61">
        <v>61694</v>
      </c>
      <c r="H10" s="61">
        <v>-12000</v>
      </c>
      <c r="I10" s="61">
        <v>67697</v>
      </c>
      <c r="J10" s="61">
        <v>55561</v>
      </c>
      <c r="K10" s="61"/>
      <c r="L10" s="61">
        <f>G10+H10</f>
        <v>49694</v>
      </c>
      <c r="N10" s="55" t="s">
        <v>130</v>
      </c>
      <c r="O10" s="55" t="s">
        <v>131</v>
      </c>
      <c r="P10" s="55">
        <v>248</v>
      </c>
    </row>
    <row r="11" ht="18" customHeight="1" spans="1:12">
      <c r="A11" s="64" t="s">
        <v>132</v>
      </c>
      <c r="B11" s="60">
        <v>117000</v>
      </c>
      <c r="C11" s="60">
        <v>34787</v>
      </c>
      <c r="D11" s="60">
        <v>-58000</v>
      </c>
      <c r="E11" s="17">
        <f t="shared" si="1"/>
        <v>59000</v>
      </c>
      <c r="F11" s="71" t="s">
        <v>133</v>
      </c>
      <c r="G11" s="63">
        <v>3000</v>
      </c>
      <c r="H11" s="61">
        <v>-1000</v>
      </c>
      <c r="I11" s="61"/>
      <c r="J11" s="61"/>
      <c r="K11" s="61"/>
      <c r="L11" s="61">
        <f>G11+H11</f>
        <v>2000</v>
      </c>
    </row>
    <row r="12" ht="18" customHeight="1" spans="1:12">
      <c r="A12" s="64" t="s">
        <v>134</v>
      </c>
      <c r="B12" s="60"/>
      <c r="C12" s="60"/>
      <c r="D12" s="60"/>
      <c r="E12" s="17"/>
      <c r="F12" s="71" t="s">
        <v>135</v>
      </c>
      <c r="G12" s="63">
        <v>1000</v>
      </c>
      <c r="H12" s="61"/>
      <c r="I12" s="61"/>
      <c r="J12" s="61"/>
      <c r="K12" s="61"/>
      <c r="L12" s="61">
        <f>G12+H12</f>
        <v>1000</v>
      </c>
    </row>
    <row r="13" ht="18" customHeight="1" spans="1:12">
      <c r="A13" s="64" t="s">
        <v>136</v>
      </c>
      <c r="B13" s="60"/>
      <c r="C13" s="60"/>
      <c r="D13" s="60"/>
      <c r="E13" s="17"/>
      <c r="F13" s="71" t="s">
        <v>137</v>
      </c>
      <c r="G13" s="63">
        <v>2000</v>
      </c>
      <c r="H13" s="61">
        <v>-1000</v>
      </c>
      <c r="I13" s="61">
        <v>1715</v>
      </c>
      <c r="J13" s="61">
        <v>1715</v>
      </c>
      <c r="K13" s="61"/>
      <c r="L13" s="61">
        <f t="shared" ref="L13:L23" si="2">G13+H13+K13</f>
        <v>1000</v>
      </c>
    </row>
    <row r="14" ht="18" customHeight="1" spans="1:12">
      <c r="A14" s="64" t="s">
        <v>138</v>
      </c>
      <c r="B14" s="60">
        <v>2000</v>
      </c>
      <c r="C14" s="60">
        <v>520</v>
      </c>
      <c r="D14" s="60">
        <v>-1000</v>
      </c>
      <c r="E14" s="17">
        <f>B14+D14</f>
        <v>1000</v>
      </c>
      <c r="F14" s="71" t="s">
        <v>139</v>
      </c>
      <c r="G14" s="63">
        <v>1000</v>
      </c>
      <c r="H14" s="61"/>
      <c r="I14" s="61">
        <v>464</v>
      </c>
      <c r="J14" s="61">
        <v>464</v>
      </c>
      <c r="K14" s="61"/>
      <c r="L14" s="61">
        <f t="shared" si="2"/>
        <v>1000</v>
      </c>
    </row>
    <row r="15" ht="18" customHeight="1" spans="1:12">
      <c r="A15" s="64" t="s">
        <v>140</v>
      </c>
      <c r="B15" s="60"/>
      <c r="C15" s="60"/>
      <c r="D15" s="60"/>
      <c r="E15" s="17"/>
      <c r="F15" s="71" t="s">
        <v>141</v>
      </c>
      <c r="G15" s="63"/>
      <c r="H15" s="61"/>
      <c r="I15" s="61"/>
      <c r="J15" s="61"/>
      <c r="K15" s="61"/>
      <c r="L15" s="61">
        <f t="shared" si="2"/>
        <v>0</v>
      </c>
    </row>
    <row r="16" ht="18" customHeight="1" spans="1:12">
      <c r="A16" s="64" t="s">
        <v>142</v>
      </c>
      <c r="B16" s="60"/>
      <c r="C16" s="60"/>
      <c r="D16" s="60"/>
      <c r="E16" s="17"/>
      <c r="F16" s="71" t="s">
        <v>143</v>
      </c>
      <c r="G16" s="63"/>
      <c r="H16" s="61"/>
      <c r="I16" s="61"/>
      <c r="J16" s="61"/>
      <c r="K16" s="61">
        <v>23000</v>
      </c>
      <c r="L16" s="61">
        <f t="shared" si="2"/>
        <v>23000</v>
      </c>
    </row>
    <row r="17" ht="18" customHeight="1" spans="1:13">
      <c r="A17" s="64" t="s">
        <v>144</v>
      </c>
      <c r="B17" s="60"/>
      <c r="C17" s="60"/>
      <c r="D17" s="60"/>
      <c r="E17" s="17"/>
      <c r="F17" s="71" t="s">
        <v>145</v>
      </c>
      <c r="G17" s="63"/>
      <c r="H17" s="61"/>
      <c r="I17" s="61"/>
      <c r="J17" s="61"/>
      <c r="K17" s="61"/>
      <c r="L17" s="61">
        <f t="shared" si="2"/>
        <v>0</v>
      </c>
      <c r="M17" s="55">
        <v>21208</v>
      </c>
    </row>
    <row r="18" ht="18" customHeight="1" spans="1:13">
      <c r="A18" s="64" t="s">
        <v>146</v>
      </c>
      <c r="B18" s="60">
        <v>1000</v>
      </c>
      <c r="C18" s="60">
        <v>700</v>
      </c>
      <c r="D18" s="60"/>
      <c r="E18" s="17">
        <f>B18+D18</f>
        <v>1000</v>
      </c>
      <c r="F18" s="71" t="s">
        <v>147</v>
      </c>
      <c r="G18" s="63"/>
      <c r="H18" s="61"/>
      <c r="I18" s="61"/>
      <c r="J18" s="61"/>
      <c r="K18" s="61"/>
      <c r="L18" s="61">
        <f t="shared" si="2"/>
        <v>0</v>
      </c>
      <c r="M18" s="55">
        <v>21210</v>
      </c>
    </row>
    <row r="19" ht="18" customHeight="1" spans="1:13">
      <c r="A19" s="64" t="s">
        <v>148</v>
      </c>
      <c r="B19" s="17"/>
      <c r="C19" s="17"/>
      <c r="D19" s="17"/>
      <c r="E19" s="17"/>
      <c r="F19" s="71" t="s">
        <v>149</v>
      </c>
      <c r="G19" s="63"/>
      <c r="H19" s="61"/>
      <c r="I19" s="61"/>
      <c r="J19" s="61"/>
      <c r="K19" s="61"/>
      <c r="L19" s="61">
        <f t="shared" si="2"/>
        <v>0</v>
      </c>
      <c r="M19" s="55">
        <v>21211</v>
      </c>
    </row>
    <row r="20" ht="18" customHeight="1" spans="1:13">
      <c r="A20" s="64" t="s">
        <v>150</v>
      </c>
      <c r="B20" s="17"/>
      <c r="C20" s="17"/>
      <c r="D20" s="17"/>
      <c r="E20" s="17"/>
      <c r="F20" s="68" t="s">
        <v>151</v>
      </c>
      <c r="G20" s="69">
        <v>12827</v>
      </c>
      <c r="H20" s="70"/>
      <c r="I20" s="70"/>
      <c r="J20" s="70"/>
      <c r="K20" s="70"/>
      <c r="L20" s="70">
        <f t="shared" si="2"/>
        <v>12827</v>
      </c>
      <c r="M20" s="55">
        <v>21213</v>
      </c>
    </row>
    <row r="21" ht="18" customHeight="1" spans="1:13">
      <c r="A21" s="64" t="s">
        <v>152</v>
      </c>
      <c r="B21" s="17"/>
      <c r="C21" s="17"/>
      <c r="D21" s="17"/>
      <c r="E21" s="17"/>
      <c r="F21" s="71" t="s">
        <v>153</v>
      </c>
      <c r="G21" s="63">
        <v>12827</v>
      </c>
      <c r="H21" s="61"/>
      <c r="I21" s="61">
        <v>18362</v>
      </c>
      <c r="J21" s="61">
        <v>11214</v>
      </c>
      <c r="K21" s="61"/>
      <c r="L21" s="61">
        <f t="shared" si="2"/>
        <v>12827</v>
      </c>
      <c r="M21" s="55">
        <v>21214</v>
      </c>
    </row>
    <row r="22" ht="18" customHeight="1" spans="1:12">
      <c r="A22" s="73"/>
      <c r="B22" s="17"/>
      <c r="C22" s="17"/>
      <c r="D22" s="17"/>
      <c r="E22" s="17"/>
      <c r="F22" s="68" t="s">
        <v>154</v>
      </c>
      <c r="G22" s="69">
        <f>G23+G25</f>
        <v>6465</v>
      </c>
      <c r="H22" s="70"/>
      <c r="I22" s="70"/>
      <c r="J22" s="70"/>
      <c r="K22" s="70">
        <v>66100</v>
      </c>
      <c r="L22" s="70">
        <f t="shared" si="2"/>
        <v>72565</v>
      </c>
    </row>
    <row r="23" ht="18" customHeight="1" spans="1:12">
      <c r="A23" s="64"/>
      <c r="B23" s="17"/>
      <c r="C23" s="17"/>
      <c r="D23" s="17"/>
      <c r="E23" s="17"/>
      <c r="F23" s="74" t="s">
        <v>155</v>
      </c>
      <c r="G23" s="60">
        <v>3801</v>
      </c>
      <c r="H23" s="61"/>
      <c r="I23" s="61"/>
      <c r="J23" s="61"/>
      <c r="K23" s="61">
        <v>66100</v>
      </c>
      <c r="L23" s="61">
        <f t="shared" si="2"/>
        <v>69901</v>
      </c>
    </row>
    <row r="24" ht="18" customHeight="1" spans="1:12">
      <c r="A24" s="17"/>
      <c r="B24" s="17"/>
      <c r="C24" s="17"/>
      <c r="D24" s="17"/>
      <c r="E24" s="17"/>
      <c r="F24" s="74" t="s">
        <v>156</v>
      </c>
      <c r="G24" s="60"/>
      <c r="H24" s="61"/>
      <c r="I24" s="61">
        <v>38.43</v>
      </c>
      <c r="J24" s="61">
        <v>12</v>
      </c>
      <c r="K24" s="61"/>
      <c r="L24" s="61"/>
    </row>
    <row r="25" ht="18" customHeight="1" spans="1:12">
      <c r="A25" s="17"/>
      <c r="B25" s="17">
        <v>0</v>
      </c>
      <c r="C25" s="17"/>
      <c r="D25" s="17"/>
      <c r="E25" s="17">
        <f t="shared" si="0"/>
        <v>0</v>
      </c>
      <c r="F25" s="74" t="s">
        <v>157</v>
      </c>
      <c r="G25" s="60">
        <v>2664</v>
      </c>
      <c r="H25" s="61"/>
      <c r="I25" s="61">
        <v>3414</v>
      </c>
      <c r="J25" s="61">
        <v>1860</v>
      </c>
      <c r="K25" s="61"/>
      <c r="L25" s="61">
        <f>G25+H25+K25</f>
        <v>2664</v>
      </c>
    </row>
    <row r="26" ht="18" customHeight="1" spans="1:12">
      <c r="A26" s="17"/>
      <c r="B26" s="17">
        <v>0</v>
      </c>
      <c r="C26" s="17"/>
      <c r="D26" s="17"/>
      <c r="E26" s="17">
        <f t="shared" si="0"/>
        <v>0</v>
      </c>
      <c r="F26" s="68" t="s">
        <v>158</v>
      </c>
      <c r="G26" s="69">
        <v>34199</v>
      </c>
      <c r="H26" s="70"/>
      <c r="I26" s="70"/>
      <c r="J26" s="70"/>
      <c r="K26" s="70"/>
      <c r="L26" s="70">
        <f>G26+H26+K26</f>
        <v>34199</v>
      </c>
    </row>
    <row r="27" ht="18" customHeight="1" spans="1:12">
      <c r="A27" s="75"/>
      <c r="B27" s="17">
        <v>0</v>
      </c>
      <c r="C27" s="17"/>
      <c r="D27" s="17"/>
      <c r="E27" s="17">
        <f t="shared" si="0"/>
        <v>0</v>
      </c>
      <c r="F27" s="68" t="s">
        <v>159</v>
      </c>
      <c r="G27" s="69">
        <v>298</v>
      </c>
      <c r="H27" s="70"/>
      <c r="I27" s="70"/>
      <c r="J27" s="70"/>
      <c r="K27" s="70"/>
      <c r="L27" s="70">
        <f>G27+H27+K27</f>
        <v>298</v>
      </c>
    </row>
    <row r="28" ht="18" customHeight="1" spans="1:13">
      <c r="A28" s="19" t="s">
        <v>89</v>
      </c>
      <c r="B28" s="20">
        <f>SUM(B5:B21)</f>
        <v>123000</v>
      </c>
      <c r="C28" s="20"/>
      <c r="D28" s="20">
        <f>SUM(D5:D21)</f>
        <v>-60000</v>
      </c>
      <c r="E28" s="20">
        <f>SUM(E5:E21)</f>
        <v>63000</v>
      </c>
      <c r="F28" s="21" t="s">
        <v>90</v>
      </c>
      <c r="G28" s="20">
        <f>G5++G9+G20+G22+G26+G27</f>
        <v>122483</v>
      </c>
      <c r="H28" s="20">
        <f>H5+H9+H20+H22+H26+H27</f>
        <v>-14000</v>
      </c>
      <c r="I28" s="20">
        <f>SUM(I5:I27)</f>
        <v>91756.13</v>
      </c>
      <c r="J28" s="20">
        <f>SUM(J5:J27)</f>
        <v>70826</v>
      </c>
      <c r="K28" s="20">
        <f>K5+K9+K20+K22+K26+K27</f>
        <v>89100</v>
      </c>
      <c r="L28" s="20">
        <f>G28+H28+K28</f>
        <v>197583</v>
      </c>
      <c r="M28" s="55">
        <v>21372</v>
      </c>
    </row>
    <row r="29" ht="18" customHeight="1" spans="1:12">
      <c r="A29" s="17" t="s">
        <v>160</v>
      </c>
      <c r="B29" s="65">
        <f>B30+B32</f>
        <v>25000</v>
      </c>
      <c r="C29" s="65"/>
      <c r="D29" s="65">
        <v>46000</v>
      </c>
      <c r="E29" s="65">
        <f>B29+D29</f>
        <v>71000</v>
      </c>
      <c r="F29" s="17" t="s">
        <v>161</v>
      </c>
      <c r="G29" s="66">
        <f>SUM(G30:G33)</f>
        <v>0</v>
      </c>
      <c r="H29" s="66">
        <f>SUM(H30:H33)</f>
        <v>0</v>
      </c>
      <c r="I29" s="66"/>
      <c r="J29" s="66"/>
      <c r="K29" s="66"/>
      <c r="L29" s="61">
        <f t="shared" ref="L29:L37" si="3">SUM(G29:K29)</f>
        <v>0</v>
      </c>
    </row>
    <row r="30" ht="18" customHeight="1" spans="1:12">
      <c r="A30" s="17" t="s">
        <v>162</v>
      </c>
      <c r="B30" s="60">
        <v>9504</v>
      </c>
      <c r="C30" s="60"/>
      <c r="D30" s="60"/>
      <c r="E30" s="17">
        <f>B30+D30</f>
        <v>9504</v>
      </c>
      <c r="F30" s="17" t="s">
        <v>163</v>
      </c>
      <c r="G30" s="63"/>
      <c r="H30" s="61"/>
      <c r="I30" s="61"/>
      <c r="J30" s="61"/>
      <c r="K30" s="61"/>
      <c r="L30" s="61">
        <f t="shared" si="3"/>
        <v>0</v>
      </c>
    </row>
    <row r="31" ht="18" customHeight="1" spans="1:12">
      <c r="A31" s="17" t="s">
        <v>164</v>
      </c>
      <c r="B31" s="17"/>
      <c r="C31" s="17"/>
      <c r="D31" s="17"/>
      <c r="E31" s="17"/>
      <c r="F31" s="17" t="s">
        <v>165</v>
      </c>
      <c r="G31" s="63"/>
      <c r="H31" s="61"/>
      <c r="I31" s="61"/>
      <c r="J31" s="61"/>
      <c r="K31" s="61"/>
      <c r="L31" s="61">
        <f t="shared" si="3"/>
        <v>0</v>
      </c>
    </row>
    <row r="32" ht="18" customHeight="1" spans="1:12">
      <c r="A32" s="17" t="s">
        <v>166</v>
      </c>
      <c r="B32" s="76">
        <v>15496</v>
      </c>
      <c r="C32" s="76"/>
      <c r="D32" s="60"/>
      <c r="E32" s="17">
        <f>B32+D32</f>
        <v>15496</v>
      </c>
      <c r="F32" s="17" t="s">
        <v>167</v>
      </c>
      <c r="G32" s="63"/>
      <c r="H32" s="61"/>
      <c r="I32" s="61"/>
      <c r="J32" s="61"/>
      <c r="K32" s="61"/>
      <c r="L32" s="61">
        <f t="shared" si="3"/>
        <v>0</v>
      </c>
    </row>
    <row r="33" ht="18" customHeight="1" spans="1:12">
      <c r="A33" s="17" t="s">
        <v>95</v>
      </c>
      <c r="B33" s="17"/>
      <c r="C33" s="17"/>
      <c r="D33" s="17">
        <v>46000</v>
      </c>
      <c r="E33" s="17">
        <v>46000</v>
      </c>
      <c r="F33" s="17" t="s">
        <v>168</v>
      </c>
      <c r="G33" s="63"/>
      <c r="H33" s="61"/>
      <c r="I33" s="61"/>
      <c r="J33" s="61"/>
      <c r="K33" s="61"/>
      <c r="L33" s="61">
        <f t="shared" si="3"/>
        <v>0</v>
      </c>
    </row>
    <row r="34" ht="18" customHeight="1" spans="1:12">
      <c r="A34" s="17" t="s">
        <v>169</v>
      </c>
      <c r="B34" s="17"/>
      <c r="C34" s="17"/>
      <c r="D34" s="17">
        <v>89100</v>
      </c>
      <c r="E34" s="17">
        <v>89100</v>
      </c>
      <c r="F34" s="17" t="s">
        <v>170</v>
      </c>
      <c r="G34" s="63">
        <f>SUM(G35:G36)</f>
        <v>25517</v>
      </c>
      <c r="H34" s="61"/>
      <c r="I34" s="61"/>
      <c r="J34" s="61"/>
      <c r="K34" s="61"/>
      <c r="L34" s="61">
        <f t="shared" si="3"/>
        <v>25517</v>
      </c>
    </row>
    <row r="35" ht="18" customHeight="1" spans="1:12">
      <c r="A35" s="77" t="s">
        <v>171</v>
      </c>
      <c r="B35" s="17"/>
      <c r="C35" s="17"/>
      <c r="D35" s="17"/>
      <c r="E35" s="17"/>
      <c r="F35" s="77" t="s">
        <v>172</v>
      </c>
      <c r="G35" s="63">
        <v>25517</v>
      </c>
      <c r="H35" s="61"/>
      <c r="I35" s="61"/>
      <c r="J35" s="61"/>
      <c r="K35" s="61"/>
      <c r="L35" s="61">
        <f t="shared" si="3"/>
        <v>25517</v>
      </c>
    </row>
    <row r="36" ht="18" customHeight="1" spans="1:12">
      <c r="A36" s="77" t="s">
        <v>173</v>
      </c>
      <c r="B36" s="17"/>
      <c r="C36" s="17"/>
      <c r="D36" s="17">
        <v>89100</v>
      </c>
      <c r="E36" s="17">
        <f>B36+D36</f>
        <v>89100</v>
      </c>
      <c r="F36" s="77" t="s">
        <v>174</v>
      </c>
      <c r="G36" s="63"/>
      <c r="H36" s="61"/>
      <c r="I36" s="61"/>
      <c r="J36" s="61"/>
      <c r="K36" s="61"/>
      <c r="L36" s="61">
        <f t="shared" si="3"/>
        <v>0</v>
      </c>
    </row>
    <row r="37" ht="18" customHeight="1" spans="1:12">
      <c r="A37" s="19" t="s">
        <v>175</v>
      </c>
      <c r="B37" s="20">
        <f>B28+B29+B34</f>
        <v>148000</v>
      </c>
      <c r="C37" s="20"/>
      <c r="D37" s="20">
        <f>D28+D29+D34</f>
        <v>75100</v>
      </c>
      <c r="E37" s="20">
        <f>E28+E29+E34</f>
        <v>223100</v>
      </c>
      <c r="F37" s="21" t="s">
        <v>176</v>
      </c>
      <c r="G37" s="20">
        <f>G28+G29+G34</f>
        <v>148000</v>
      </c>
      <c r="H37" s="20">
        <f>H28+H29+H34</f>
        <v>-14000</v>
      </c>
      <c r="I37" s="20"/>
      <c r="J37" s="20"/>
      <c r="K37" s="20">
        <f>K28+K29+K34</f>
        <v>89100</v>
      </c>
      <c r="L37" s="20">
        <f t="shared" si="3"/>
        <v>223100</v>
      </c>
    </row>
    <row r="38" spans="12:12">
      <c r="L38" s="55">
        <f>L37-E37</f>
        <v>0</v>
      </c>
    </row>
  </sheetData>
  <mergeCells count="2">
    <mergeCell ref="A2:L2"/>
    <mergeCell ref="H3:L3"/>
  </mergeCells>
  <printOptions horizontalCentered="1"/>
  <pageMargins left="0.118110236220472" right="0.118110236220472" top="0.550694444444444" bottom="0.156944444444444" header="0.31496062992126" footer="0.196527777777778"/>
  <pageSetup paperSize="9" scale="71" orientation="landscape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showZeros="0" tabSelected="1" workbookViewId="0">
      <selection activeCell="A9" sqref="A9"/>
    </sheetView>
  </sheetViews>
  <sheetFormatPr defaultColWidth="9" defaultRowHeight="13.5" outlineLevelCol="7"/>
  <cols>
    <col min="1" max="1" width="40.125" style="55" customWidth="1"/>
    <col min="2" max="4" width="10.625" style="55" customWidth="1"/>
    <col min="5" max="5" width="36.975" style="55" customWidth="1"/>
    <col min="6" max="8" width="10.625" style="55" customWidth="1"/>
    <col min="9" max="16384" width="9" style="55"/>
  </cols>
  <sheetData>
    <row r="1" ht="43" customHeight="1" spans="1:1">
      <c r="A1" s="56" t="s">
        <v>177</v>
      </c>
    </row>
    <row r="2" ht="45" customHeight="1" spans="1:8">
      <c r="A2" s="57" t="s">
        <v>178</v>
      </c>
      <c r="B2" s="57"/>
      <c r="C2" s="57"/>
      <c r="D2" s="57"/>
      <c r="E2" s="57"/>
      <c r="F2" s="57"/>
      <c r="G2" s="57"/>
      <c r="H2" s="57"/>
    </row>
    <row r="3" ht="16.5" customHeight="1" spans="7:8">
      <c r="G3" s="58" t="s">
        <v>3</v>
      </c>
      <c r="H3" s="58"/>
    </row>
    <row r="4" ht="36" customHeight="1" spans="1:8">
      <c r="A4" s="8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7" t="s">
        <v>5</v>
      </c>
      <c r="G4" s="7" t="s">
        <v>6</v>
      </c>
      <c r="H4" s="7" t="s">
        <v>7</v>
      </c>
    </row>
    <row r="5" ht="25" customHeight="1" spans="1:8">
      <c r="A5" s="59" t="s">
        <v>179</v>
      </c>
      <c r="B5" s="17">
        <v>140000</v>
      </c>
      <c r="C5" s="17">
        <v>-80000</v>
      </c>
      <c r="D5" s="17">
        <f>SUM(B5:C5)</f>
        <v>60000</v>
      </c>
      <c r="E5" s="59" t="s">
        <v>180</v>
      </c>
      <c r="F5" s="60"/>
      <c r="G5" s="61"/>
      <c r="H5" s="61">
        <f>SUM(F5:G5)</f>
        <v>0</v>
      </c>
    </row>
    <row r="6" ht="25" customHeight="1" spans="1:8">
      <c r="A6" s="59" t="s">
        <v>181</v>
      </c>
      <c r="B6" s="17">
        <v>0</v>
      </c>
      <c r="C6" s="17"/>
      <c r="D6" s="17">
        <f>SUM(B6:C6)</f>
        <v>0</v>
      </c>
      <c r="E6" s="59" t="s">
        <v>182</v>
      </c>
      <c r="F6" s="62">
        <v>10000</v>
      </c>
      <c r="G6" s="61"/>
      <c r="H6" s="61">
        <f>SUM(F6:G6)</f>
        <v>10000</v>
      </c>
    </row>
    <row r="7" ht="25" customHeight="1" spans="1:8">
      <c r="A7" s="59" t="s">
        <v>183</v>
      </c>
      <c r="B7" s="17">
        <v>0</v>
      </c>
      <c r="C7" s="17"/>
      <c r="D7" s="17">
        <f>SUM(B7:C7)</f>
        <v>0</v>
      </c>
      <c r="E7" s="59" t="s">
        <v>184</v>
      </c>
      <c r="F7" s="63"/>
      <c r="G7" s="61"/>
      <c r="H7" s="61">
        <f>SUM(F7:G7)</f>
        <v>0</v>
      </c>
    </row>
    <row r="8" ht="25" customHeight="1" spans="1:8">
      <c r="A8" s="59" t="s">
        <v>185</v>
      </c>
      <c r="B8" s="17">
        <v>0</v>
      </c>
      <c r="C8" s="17"/>
      <c r="D8" s="17">
        <f>SUM(B8:C8)</f>
        <v>0</v>
      </c>
      <c r="E8" s="59" t="s">
        <v>186</v>
      </c>
      <c r="F8" s="63"/>
      <c r="G8" s="61"/>
      <c r="H8" s="61">
        <f>SUM(F8:G8)</f>
        <v>0</v>
      </c>
    </row>
    <row r="9" ht="25" customHeight="1" spans="1:8">
      <c r="A9" s="59" t="s">
        <v>187</v>
      </c>
      <c r="B9" s="60"/>
      <c r="C9" s="60"/>
      <c r="D9" s="17"/>
      <c r="E9" s="64"/>
      <c r="F9" s="60"/>
      <c r="G9" s="61"/>
      <c r="H9" s="61">
        <f>SUM(F9:G9)</f>
        <v>0</v>
      </c>
    </row>
    <row r="10" ht="25" customHeight="1" spans="1:8">
      <c r="A10" s="19" t="s">
        <v>89</v>
      </c>
      <c r="B10" s="20">
        <f>SUM(B5:B9)</f>
        <v>140000</v>
      </c>
      <c r="C10" s="20">
        <f>SUM(C5:C9)</f>
        <v>-80000</v>
      </c>
      <c r="D10" s="20">
        <f>SUM(D5:D9)</f>
        <v>60000</v>
      </c>
      <c r="E10" s="19" t="s">
        <v>90</v>
      </c>
      <c r="F10" s="20">
        <f>F5+F6+F7+F8+F9</f>
        <v>10000</v>
      </c>
      <c r="G10" s="20">
        <f>G5+G6+G7+G8+G9</f>
        <v>0</v>
      </c>
      <c r="H10" s="20">
        <f t="shared" ref="H10:H14" si="0">SUM(F10:G10)</f>
        <v>10000</v>
      </c>
    </row>
    <row r="11" ht="25" customHeight="1" spans="1:8">
      <c r="A11" s="17" t="s">
        <v>160</v>
      </c>
      <c r="B11" s="65">
        <f>B12+B13+B14</f>
        <v>0</v>
      </c>
      <c r="C11" s="65">
        <f>C12+C13+C14</f>
        <v>0</v>
      </c>
      <c r="D11" s="65">
        <f>SUM(B11:C11)</f>
        <v>0</v>
      </c>
      <c r="E11" s="17" t="s">
        <v>161</v>
      </c>
      <c r="F11" s="66">
        <v>130000</v>
      </c>
      <c r="G11" s="66">
        <v>-80000</v>
      </c>
      <c r="H11" s="61">
        <f t="shared" si="0"/>
        <v>50000</v>
      </c>
    </row>
    <row r="12" ht="25" customHeight="1" spans="1:8">
      <c r="A12" s="59" t="s">
        <v>188</v>
      </c>
      <c r="B12" s="17"/>
      <c r="C12" s="17"/>
      <c r="D12" s="17">
        <f>SUM(B12:C12)</f>
        <v>0</v>
      </c>
      <c r="E12" s="59" t="s">
        <v>189</v>
      </c>
      <c r="F12" s="63"/>
      <c r="G12" s="61"/>
      <c r="H12" s="61">
        <f t="shared" si="0"/>
        <v>0</v>
      </c>
    </row>
    <row r="13" ht="25" customHeight="1" spans="1:8">
      <c r="A13" s="59" t="s">
        <v>190</v>
      </c>
      <c r="B13" s="60"/>
      <c r="C13" s="60"/>
      <c r="D13" s="17">
        <f>SUM(B13:C13)</f>
        <v>0</v>
      </c>
      <c r="E13" s="59" t="s">
        <v>191</v>
      </c>
      <c r="F13" s="63"/>
      <c r="G13" s="61"/>
      <c r="H13" s="61">
        <f t="shared" si="0"/>
        <v>0</v>
      </c>
    </row>
    <row r="14" ht="25" customHeight="1" spans="1:8">
      <c r="A14" s="59" t="s">
        <v>192</v>
      </c>
      <c r="B14" s="17"/>
      <c r="C14" s="17"/>
      <c r="D14" s="17">
        <f>SUM(B14:C14)</f>
        <v>0</v>
      </c>
      <c r="E14" s="59" t="s">
        <v>193</v>
      </c>
      <c r="F14" s="63">
        <v>130000</v>
      </c>
      <c r="G14" s="61">
        <v>-80000</v>
      </c>
      <c r="H14" s="61">
        <f t="shared" si="0"/>
        <v>50000</v>
      </c>
    </row>
    <row r="15" ht="25" customHeight="1" spans="1:8">
      <c r="A15" s="17"/>
      <c r="B15" s="60"/>
      <c r="C15" s="60"/>
      <c r="D15" s="17"/>
      <c r="E15" s="59" t="s">
        <v>194</v>
      </c>
      <c r="F15" s="63"/>
      <c r="G15" s="61"/>
      <c r="H15" s="61"/>
    </row>
    <row r="16" ht="25" customHeight="1" spans="1:8">
      <c r="A16" s="19" t="s">
        <v>195</v>
      </c>
      <c r="B16" s="20">
        <f>SUM(B10:B11)</f>
        <v>140000</v>
      </c>
      <c r="C16" s="20">
        <f>SUM(C10:C11)</f>
        <v>-80000</v>
      </c>
      <c r="D16" s="20">
        <f>SUM(D10:D11)</f>
        <v>60000</v>
      </c>
      <c r="E16" s="19" t="s">
        <v>196</v>
      </c>
      <c r="F16" s="20">
        <f>F10+F11</f>
        <v>140000</v>
      </c>
      <c r="G16" s="20">
        <f>G10+G11</f>
        <v>-80000</v>
      </c>
      <c r="H16" s="20">
        <f>SUM(F16:G16)</f>
        <v>60000</v>
      </c>
    </row>
  </sheetData>
  <mergeCells count="2">
    <mergeCell ref="A2:H2"/>
    <mergeCell ref="G3:H3"/>
  </mergeCells>
  <printOptions horizontalCentered="1"/>
  <pageMargins left="0.747916666666667" right="0.66875" top="0.865972222222222" bottom="0.748031496062992" header="0.31496062992126" footer="0.31496062992126"/>
  <pageSetup paperSize="9" scale="94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49"/>
  <sheetViews>
    <sheetView showZeros="0" workbookViewId="0">
      <pane ySplit="3" topLeftCell="A22" activePane="bottomLeft" state="frozen"/>
      <selection/>
      <selection pane="bottomLeft" activeCell="E50" sqref="E50"/>
    </sheetView>
  </sheetViews>
  <sheetFormatPr defaultColWidth="33.875" defaultRowHeight="13.5"/>
  <cols>
    <col min="1" max="1" width="32.125" customWidth="1"/>
    <col min="2" max="2" width="11.625" customWidth="1"/>
    <col min="3" max="3" width="11.625" style="1" customWidth="1"/>
    <col min="4" max="4" width="11.625" customWidth="1"/>
    <col min="5" max="5" width="29.5" style="1" customWidth="1"/>
    <col min="6" max="6" width="11.625" customWidth="1"/>
    <col min="7" max="10" width="11.625" style="1" hidden="1" customWidth="1"/>
    <col min="11" max="11" width="6.875" style="1" hidden="1" customWidth="1"/>
    <col min="12" max="12" width="8.75" style="2" customWidth="1"/>
    <col min="13" max="13" width="11.125" customWidth="1"/>
    <col min="14" max="14" width="11.625" customWidth="1"/>
    <col min="15" max="15" width="11.75" hidden="1" customWidth="1"/>
    <col min="16" max="16" width="9.25" hidden="1" customWidth="1"/>
    <col min="17" max="17" width="37.25" hidden="1" customWidth="1"/>
    <col min="18" max="21" width="8.625" hidden="1" customWidth="1"/>
    <col min="22" max="22" width="11.625" hidden="1" customWidth="1"/>
    <col min="23" max="265" width="9" customWidth="1"/>
  </cols>
  <sheetData>
    <row r="1" ht="33.75" customHeight="1" spans="1:22">
      <c r="A1" s="3" t="s">
        <v>1</v>
      </c>
      <c r="B1" s="3"/>
      <c r="C1" s="4"/>
      <c r="D1" s="3"/>
      <c r="E1" s="4"/>
      <c r="F1" s="3"/>
      <c r="G1" s="4"/>
      <c r="H1" s="4"/>
      <c r="I1" s="4"/>
      <c r="J1" s="4"/>
      <c r="K1" s="4"/>
      <c r="L1" s="3"/>
      <c r="M1" s="3"/>
      <c r="N1" s="3"/>
      <c r="O1" s="3"/>
      <c r="P1" s="3"/>
      <c r="Q1" s="44" t="s">
        <v>2</v>
      </c>
      <c r="R1" s="3"/>
      <c r="S1" s="3"/>
      <c r="T1" s="3"/>
      <c r="U1" s="3"/>
      <c r="V1" s="3"/>
    </row>
    <row r="2" ht="21" customHeight="1" spans="14:22">
      <c r="N2" s="35"/>
      <c r="O2" s="30"/>
      <c r="P2" s="30"/>
      <c r="Q2" s="30"/>
      <c r="R2" s="30"/>
      <c r="S2" s="30"/>
      <c r="T2" s="30"/>
      <c r="U2" s="30"/>
      <c r="V2" s="30"/>
    </row>
    <row r="3" ht="33.95" customHeight="1" spans="1:22">
      <c r="A3" s="5" t="s">
        <v>4</v>
      </c>
      <c r="B3" s="6" t="s">
        <v>5</v>
      </c>
      <c r="C3" s="7" t="s">
        <v>6</v>
      </c>
      <c r="D3" s="6" t="s">
        <v>7</v>
      </c>
      <c r="E3" s="8" t="s">
        <v>8</v>
      </c>
      <c r="F3" s="6" t="s">
        <v>5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6" t="s">
        <v>6</v>
      </c>
      <c r="M3" s="6" t="s">
        <v>197</v>
      </c>
      <c r="N3" s="6" t="s">
        <v>7</v>
      </c>
      <c r="O3" s="6" t="s">
        <v>15</v>
      </c>
      <c r="P3" s="6" t="s">
        <v>16</v>
      </c>
      <c r="Q3" s="6" t="s">
        <v>17</v>
      </c>
      <c r="R3" s="6" t="s">
        <v>18</v>
      </c>
      <c r="S3" s="6" t="s">
        <v>19</v>
      </c>
      <c r="T3" s="6" t="s">
        <v>11</v>
      </c>
      <c r="U3" s="6" t="s">
        <v>20</v>
      </c>
      <c r="V3" s="6" t="s">
        <v>7</v>
      </c>
    </row>
    <row r="4" ht="15.75" customHeight="1" spans="1:22">
      <c r="A4" s="9" t="s">
        <v>21</v>
      </c>
      <c r="B4" s="9">
        <f>SUM(B5:B19)</f>
        <v>197000</v>
      </c>
      <c r="C4" s="9">
        <f>SUM(C5:C19)</f>
        <v>-37000</v>
      </c>
      <c r="D4" s="9">
        <f>SUM(D5:D19)</f>
        <v>160000</v>
      </c>
      <c r="E4" s="10" t="s">
        <v>22</v>
      </c>
      <c r="F4" s="11">
        <v>68919</v>
      </c>
      <c r="G4" s="10">
        <v>69569</v>
      </c>
      <c r="H4" s="10">
        <f t="shared" ref="H4:H18" si="0">F4-G4</f>
        <v>-650</v>
      </c>
      <c r="I4" s="10">
        <v>49076</v>
      </c>
      <c r="J4" s="10">
        <f t="shared" ref="J4:J27" si="1">G4-I4</f>
        <v>20493</v>
      </c>
      <c r="K4" s="36">
        <f t="shared" ref="K4:K18" si="2">I4/G4</f>
        <v>0.705429142290388</v>
      </c>
      <c r="L4" s="37"/>
      <c r="M4" s="11"/>
      <c r="N4" s="11">
        <f t="shared" ref="N4:N28" si="3">F4+L4+M4</f>
        <v>68919</v>
      </c>
      <c r="O4" s="11"/>
      <c r="P4" s="11"/>
      <c r="Q4" s="45"/>
      <c r="R4" s="45"/>
      <c r="S4" s="45"/>
      <c r="T4" s="45"/>
      <c r="U4" s="45"/>
      <c r="V4" s="11"/>
    </row>
    <row r="5" ht="15.75" customHeight="1" spans="1:22">
      <c r="A5" s="12" t="s">
        <v>23</v>
      </c>
      <c r="B5" s="13">
        <v>111600</v>
      </c>
      <c r="C5" s="14">
        <v>-5700</v>
      </c>
      <c r="D5" s="15">
        <f t="shared" ref="D5:D19" si="4">SUM(B5:C5)</f>
        <v>105900</v>
      </c>
      <c r="E5" s="10" t="s">
        <v>24</v>
      </c>
      <c r="F5" s="11"/>
      <c r="G5" s="10"/>
      <c r="H5" s="10"/>
      <c r="I5" s="10"/>
      <c r="J5" s="10">
        <f t="shared" si="1"/>
        <v>0</v>
      </c>
      <c r="K5" s="36"/>
      <c r="L5" s="37"/>
      <c r="M5" s="11"/>
      <c r="N5" s="11">
        <f t="shared" si="3"/>
        <v>0</v>
      </c>
      <c r="O5" s="11"/>
      <c r="P5" s="11"/>
      <c r="Q5" s="45"/>
      <c r="R5" s="45"/>
      <c r="S5" s="45"/>
      <c r="T5" s="45"/>
      <c r="U5" s="45"/>
      <c r="V5" s="11"/>
    </row>
    <row r="6" ht="15.75" customHeight="1" spans="1:22">
      <c r="A6" s="12" t="s">
        <v>25</v>
      </c>
      <c r="B6" s="13">
        <v>40800</v>
      </c>
      <c r="C6" s="14">
        <v>-30300</v>
      </c>
      <c r="D6" s="15">
        <f t="shared" si="4"/>
        <v>10500</v>
      </c>
      <c r="E6" s="10" t="s">
        <v>26</v>
      </c>
      <c r="F6" s="11">
        <v>912</v>
      </c>
      <c r="G6" s="10">
        <v>408</v>
      </c>
      <c r="H6" s="16">
        <f t="shared" si="0"/>
        <v>504</v>
      </c>
      <c r="I6" s="10">
        <v>261</v>
      </c>
      <c r="J6" s="10">
        <f t="shared" si="1"/>
        <v>147</v>
      </c>
      <c r="K6" s="36">
        <f t="shared" si="2"/>
        <v>0.639705882352941</v>
      </c>
      <c r="L6" s="37"/>
      <c r="M6" s="11"/>
      <c r="N6" s="11">
        <f t="shared" si="3"/>
        <v>912</v>
      </c>
      <c r="O6" s="11"/>
      <c r="P6" s="11"/>
      <c r="Q6" s="45"/>
      <c r="R6" s="45"/>
      <c r="S6" s="45"/>
      <c r="T6" s="45"/>
      <c r="U6" s="45"/>
      <c r="V6" s="11"/>
    </row>
    <row r="7" ht="15.75" customHeight="1" spans="1:22">
      <c r="A7" s="12" t="s">
        <v>27</v>
      </c>
      <c r="B7" s="17">
        <v>2000</v>
      </c>
      <c r="C7" s="14"/>
      <c r="D7" s="15">
        <f t="shared" si="4"/>
        <v>2000</v>
      </c>
      <c r="E7" s="10" t="s">
        <v>28</v>
      </c>
      <c r="F7" s="11">
        <v>17131</v>
      </c>
      <c r="G7" s="10">
        <v>16890</v>
      </c>
      <c r="H7" s="10">
        <f t="shared" si="0"/>
        <v>241</v>
      </c>
      <c r="I7" s="10">
        <v>13424</v>
      </c>
      <c r="J7" s="10">
        <f t="shared" si="1"/>
        <v>3466</v>
      </c>
      <c r="K7" s="36">
        <f t="shared" si="2"/>
        <v>0.794789816459443</v>
      </c>
      <c r="L7" s="37"/>
      <c r="M7" s="11"/>
      <c r="N7" s="11">
        <f t="shared" si="3"/>
        <v>17131</v>
      </c>
      <c r="O7" s="11"/>
      <c r="P7" s="11"/>
      <c r="Q7" s="46" t="s">
        <v>29</v>
      </c>
      <c r="R7" s="47"/>
      <c r="S7" s="47"/>
      <c r="T7" s="47"/>
      <c r="U7" s="47">
        <v>-117000</v>
      </c>
      <c r="V7" s="47"/>
    </row>
    <row r="8" ht="15.75" customHeight="1" spans="1:22">
      <c r="A8" s="12" t="s">
        <v>30</v>
      </c>
      <c r="B8" s="18">
        <v>1800</v>
      </c>
      <c r="C8" s="14">
        <v>-400</v>
      </c>
      <c r="D8" s="15">
        <f t="shared" si="4"/>
        <v>1400</v>
      </c>
      <c r="E8" s="10" t="s">
        <v>31</v>
      </c>
      <c r="F8" s="11">
        <v>127448</v>
      </c>
      <c r="G8" s="10">
        <v>121860</v>
      </c>
      <c r="H8" s="16">
        <f t="shared" si="0"/>
        <v>5588</v>
      </c>
      <c r="I8" s="10">
        <v>92460</v>
      </c>
      <c r="J8" s="10">
        <f t="shared" si="1"/>
        <v>29400</v>
      </c>
      <c r="K8" s="36">
        <f t="shared" si="2"/>
        <v>0.758739537173806</v>
      </c>
      <c r="L8" s="38">
        <v>-5500</v>
      </c>
      <c r="M8" s="11">
        <v>1586</v>
      </c>
      <c r="N8" s="11">
        <f t="shared" si="3"/>
        <v>123534</v>
      </c>
      <c r="O8" s="11">
        <f t="shared" ref="O8:O12" si="5">G8-N8</f>
        <v>-1674</v>
      </c>
      <c r="P8" s="11">
        <f t="shared" ref="P8:P13" si="6">F8-N8</f>
        <v>3914</v>
      </c>
      <c r="Q8" s="48" t="s">
        <v>32</v>
      </c>
      <c r="R8" s="48">
        <v>9300</v>
      </c>
      <c r="S8" s="48">
        <v>5589</v>
      </c>
      <c r="T8" s="48">
        <v>4047</v>
      </c>
      <c r="U8" s="48">
        <v>-3500</v>
      </c>
      <c r="V8" s="48">
        <f t="shared" ref="V8:V15" si="7">R8+U8</f>
        <v>5800</v>
      </c>
    </row>
    <row r="9" ht="15.75" customHeight="1" spans="1:22">
      <c r="A9" s="12" t="s">
        <v>33</v>
      </c>
      <c r="B9" s="18">
        <v>9200</v>
      </c>
      <c r="C9" s="14"/>
      <c r="D9" s="15">
        <f t="shared" si="4"/>
        <v>9200</v>
      </c>
      <c r="E9" s="10" t="s">
        <v>34</v>
      </c>
      <c r="F9" s="11">
        <v>9528</v>
      </c>
      <c r="G9" s="10">
        <v>8019</v>
      </c>
      <c r="H9" s="16">
        <f t="shared" si="0"/>
        <v>1509</v>
      </c>
      <c r="I9" s="10">
        <v>6649</v>
      </c>
      <c r="J9" s="10">
        <f t="shared" si="1"/>
        <v>1370</v>
      </c>
      <c r="K9" s="36">
        <f t="shared" si="2"/>
        <v>0.829155755081681</v>
      </c>
      <c r="L9" s="38">
        <v>-1500</v>
      </c>
      <c r="M9" s="11"/>
      <c r="N9" s="11">
        <f t="shared" si="3"/>
        <v>8028</v>
      </c>
      <c r="O9" s="11">
        <f t="shared" si="5"/>
        <v>-9</v>
      </c>
      <c r="P9" s="11">
        <f t="shared" si="6"/>
        <v>1500</v>
      </c>
      <c r="Q9" s="49" t="s">
        <v>35</v>
      </c>
      <c r="R9" s="50">
        <v>30701</v>
      </c>
      <c r="S9" s="48">
        <v>28531</v>
      </c>
      <c r="T9" s="48">
        <v>22375</v>
      </c>
      <c r="U9" s="48">
        <v>-2000</v>
      </c>
      <c r="V9" s="48">
        <f t="shared" si="7"/>
        <v>28701</v>
      </c>
    </row>
    <row r="10" ht="15.75" customHeight="1" spans="1:22">
      <c r="A10" s="12" t="s">
        <v>36</v>
      </c>
      <c r="B10" s="18">
        <v>4600</v>
      </c>
      <c r="C10" s="14">
        <v>1100</v>
      </c>
      <c r="D10" s="15">
        <f t="shared" si="4"/>
        <v>5700</v>
      </c>
      <c r="E10" s="10" t="s">
        <v>37</v>
      </c>
      <c r="F10" s="11">
        <v>7609</v>
      </c>
      <c r="G10" s="10">
        <v>7408</v>
      </c>
      <c r="H10" s="10">
        <f t="shared" si="0"/>
        <v>201</v>
      </c>
      <c r="I10" s="10">
        <v>3781</v>
      </c>
      <c r="J10" s="10">
        <f t="shared" si="1"/>
        <v>3627</v>
      </c>
      <c r="K10" s="36">
        <f t="shared" si="2"/>
        <v>0.510394168466523</v>
      </c>
      <c r="L10" s="37"/>
      <c r="M10" s="11"/>
      <c r="N10" s="11">
        <f t="shared" si="3"/>
        <v>7609</v>
      </c>
      <c r="O10" s="11"/>
      <c r="P10" s="11">
        <f t="shared" si="6"/>
        <v>0</v>
      </c>
      <c r="Q10" s="45" t="s">
        <v>38</v>
      </c>
      <c r="R10" s="45">
        <v>4172</v>
      </c>
      <c r="S10" s="45">
        <v>937</v>
      </c>
      <c r="T10" s="45">
        <v>324</v>
      </c>
      <c r="U10" s="45">
        <v>-1500</v>
      </c>
      <c r="V10" s="45">
        <f t="shared" si="7"/>
        <v>2672</v>
      </c>
    </row>
    <row r="11" ht="15.75" customHeight="1" spans="1:22">
      <c r="A11" s="12" t="s">
        <v>39</v>
      </c>
      <c r="B11" s="18">
        <v>2700</v>
      </c>
      <c r="C11" s="14"/>
      <c r="D11" s="15">
        <f t="shared" si="4"/>
        <v>2700</v>
      </c>
      <c r="E11" s="10" t="s">
        <v>40</v>
      </c>
      <c r="F11" s="11">
        <v>187995</v>
      </c>
      <c r="G11" s="10">
        <v>113400</v>
      </c>
      <c r="H11" s="16">
        <f t="shared" si="0"/>
        <v>74595</v>
      </c>
      <c r="I11" s="10">
        <v>85632</v>
      </c>
      <c r="J11" s="10">
        <f t="shared" si="1"/>
        <v>27768</v>
      </c>
      <c r="K11" s="36">
        <f t="shared" si="2"/>
        <v>0.755132275132275</v>
      </c>
      <c r="L11" s="23">
        <v>-74000</v>
      </c>
      <c r="M11" s="11"/>
      <c r="N11" s="11">
        <f t="shared" si="3"/>
        <v>113995</v>
      </c>
      <c r="O11" s="11">
        <f t="shared" si="5"/>
        <v>-595</v>
      </c>
      <c r="P11" s="11">
        <f t="shared" si="6"/>
        <v>74000</v>
      </c>
      <c r="Q11" s="48" t="s">
        <v>41</v>
      </c>
      <c r="R11" s="48">
        <v>9699</v>
      </c>
      <c r="S11" s="48">
        <v>5087</v>
      </c>
      <c r="T11" s="48">
        <v>3787</v>
      </c>
      <c r="U11" s="48">
        <v>-4000</v>
      </c>
      <c r="V11" s="48">
        <f t="shared" si="7"/>
        <v>5699</v>
      </c>
    </row>
    <row r="12" ht="15.75" customHeight="1" spans="1:22">
      <c r="A12" s="12" t="s">
        <v>42</v>
      </c>
      <c r="B12" s="18">
        <v>5300</v>
      </c>
      <c r="C12" s="14"/>
      <c r="D12" s="15">
        <f t="shared" si="4"/>
        <v>5300</v>
      </c>
      <c r="E12" s="10" t="s">
        <v>43</v>
      </c>
      <c r="F12" s="11">
        <v>48450</v>
      </c>
      <c r="G12" s="10">
        <v>42200</v>
      </c>
      <c r="H12" s="16">
        <f t="shared" si="0"/>
        <v>6250</v>
      </c>
      <c r="I12" s="10">
        <v>27434</v>
      </c>
      <c r="J12" s="10">
        <f t="shared" si="1"/>
        <v>14766</v>
      </c>
      <c r="K12" s="36">
        <f t="shared" si="2"/>
        <v>0.650094786729858</v>
      </c>
      <c r="L12" s="38">
        <v>-6000</v>
      </c>
      <c r="M12" s="11"/>
      <c r="N12" s="11">
        <f t="shared" si="3"/>
        <v>42450</v>
      </c>
      <c r="O12" s="11">
        <f t="shared" si="5"/>
        <v>-250</v>
      </c>
      <c r="P12" s="11">
        <f t="shared" si="6"/>
        <v>6000</v>
      </c>
      <c r="Q12" s="48" t="s">
        <v>44</v>
      </c>
      <c r="R12" s="48">
        <v>72259</v>
      </c>
      <c r="S12" s="48">
        <v>1256</v>
      </c>
      <c r="T12" s="48">
        <v>1256</v>
      </c>
      <c r="U12" s="48">
        <v>-70000</v>
      </c>
      <c r="V12" s="48">
        <f t="shared" si="7"/>
        <v>2259</v>
      </c>
    </row>
    <row r="13" ht="15.75" customHeight="1" spans="1:22">
      <c r="A13" s="12" t="s">
        <v>45</v>
      </c>
      <c r="B13" s="18">
        <v>3500</v>
      </c>
      <c r="C13" s="14"/>
      <c r="D13" s="15">
        <f t="shared" si="4"/>
        <v>3500</v>
      </c>
      <c r="E13" s="10" t="s">
        <v>46</v>
      </c>
      <c r="F13" s="11">
        <v>5514</v>
      </c>
      <c r="G13" s="10">
        <v>16928</v>
      </c>
      <c r="H13" s="10">
        <f t="shared" si="0"/>
        <v>-11414</v>
      </c>
      <c r="I13" s="10">
        <v>3858</v>
      </c>
      <c r="J13" s="10">
        <f t="shared" si="1"/>
        <v>13070</v>
      </c>
      <c r="K13" s="36">
        <f t="shared" si="2"/>
        <v>0.227906427221172</v>
      </c>
      <c r="L13" s="37"/>
      <c r="N13" s="11">
        <f t="shared" si="3"/>
        <v>5514</v>
      </c>
      <c r="O13" s="11"/>
      <c r="P13" s="11">
        <f t="shared" si="6"/>
        <v>0</v>
      </c>
      <c r="Q13" s="45" t="s">
        <v>47</v>
      </c>
      <c r="R13" s="45">
        <v>1332</v>
      </c>
      <c r="S13" s="51" t="s">
        <v>48</v>
      </c>
      <c r="T13" s="51" t="s">
        <v>48</v>
      </c>
      <c r="U13" s="52">
        <v>-1300</v>
      </c>
      <c r="V13" s="45">
        <f t="shared" si="7"/>
        <v>32</v>
      </c>
    </row>
    <row r="14" ht="15.75" customHeight="1" spans="1:22">
      <c r="A14" s="12" t="s">
        <v>49</v>
      </c>
      <c r="B14" s="18">
        <v>4800</v>
      </c>
      <c r="C14" s="14">
        <v>-1900</v>
      </c>
      <c r="D14" s="14">
        <f t="shared" si="4"/>
        <v>2900</v>
      </c>
      <c r="E14" s="10" t="s">
        <v>50</v>
      </c>
      <c r="F14" s="10">
        <v>101397</v>
      </c>
      <c r="G14" s="10">
        <v>124407</v>
      </c>
      <c r="H14" s="10">
        <f t="shared" si="0"/>
        <v>-23010</v>
      </c>
      <c r="I14" s="10">
        <v>105378</v>
      </c>
      <c r="J14" s="10">
        <f t="shared" si="1"/>
        <v>19029</v>
      </c>
      <c r="K14" s="36">
        <f t="shared" si="2"/>
        <v>0.847042368998529</v>
      </c>
      <c r="L14" s="38"/>
      <c r="M14" s="10">
        <v>195</v>
      </c>
      <c r="N14" s="10">
        <f t="shared" si="3"/>
        <v>101592</v>
      </c>
      <c r="O14" s="11"/>
      <c r="P14" s="11"/>
      <c r="Q14" s="45" t="s">
        <v>51</v>
      </c>
      <c r="R14" s="45">
        <v>425</v>
      </c>
      <c r="S14" s="45">
        <v>67</v>
      </c>
      <c r="T14" s="51" t="s">
        <v>48</v>
      </c>
      <c r="U14" s="52">
        <v>-400</v>
      </c>
      <c r="V14" s="45">
        <f t="shared" si="7"/>
        <v>25</v>
      </c>
    </row>
    <row r="15" ht="15.75" customHeight="1" spans="1:22">
      <c r="A15" s="12" t="s">
        <v>52</v>
      </c>
      <c r="B15" s="18">
        <v>900</v>
      </c>
      <c r="C15" s="14">
        <v>3200</v>
      </c>
      <c r="D15" s="14">
        <f t="shared" si="4"/>
        <v>4100</v>
      </c>
      <c r="E15" s="10" t="s">
        <v>53</v>
      </c>
      <c r="F15" s="10">
        <v>172357</v>
      </c>
      <c r="G15" s="10">
        <v>189041</v>
      </c>
      <c r="H15" s="10">
        <f t="shared" si="0"/>
        <v>-16684</v>
      </c>
      <c r="I15" s="10">
        <v>115460</v>
      </c>
      <c r="J15" s="10">
        <f t="shared" si="1"/>
        <v>73581</v>
      </c>
      <c r="K15" s="36">
        <f t="shared" si="2"/>
        <v>0.610766976476003</v>
      </c>
      <c r="L15" s="38">
        <v>-30000</v>
      </c>
      <c r="M15" s="10">
        <v>4729</v>
      </c>
      <c r="N15" s="10">
        <f t="shared" si="3"/>
        <v>147086</v>
      </c>
      <c r="O15" s="39">
        <f>G15-N15</f>
        <v>41955</v>
      </c>
      <c r="P15" s="39">
        <f>F15-N15</f>
        <v>25271</v>
      </c>
      <c r="Q15" s="45" t="s">
        <v>54</v>
      </c>
      <c r="R15" s="45">
        <v>6854</v>
      </c>
      <c r="S15" s="45">
        <v>5602</v>
      </c>
      <c r="T15" s="45">
        <v>2915</v>
      </c>
      <c r="U15" s="52">
        <v>-1500</v>
      </c>
      <c r="V15" s="45">
        <f t="shared" si="7"/>
        <v>5354</v>
      </c>
    </row>
    <row r="16" ht="15.75" customHeight="1" spans="1:22">
      <c r="A16" s="12" t="s">
        <v>55</v>
      </c>
      <c r="B16" s="18">
        <v>9800</v>
      </c>
      <c r="C16" s="14">
        <v>-3000</v>
      </c>
      <c r="D16" s="14">
        <f t="shared" si="4"/>
        <v>6800</v>
      </c>
      <c r="E16" s="10" t="s">
        <v>56</v>
      </c>
      <c r="F16" s="10">
        <v>12461</v>
      </c>
      <c r="G16" s="10">
        <v>24032</v>
      </c>
      <c r="H16" s="10">
        <f t="shared" si="0"/>
        <v>-11571</v>
      </c>
      <c r="I16" s="10">
        <v>19560</v>
      </c>
      <c r="J16" s="10">
        <f t="shared" si="1"/>
        <v>4472</v>
      </c>
      <c r="K16" s="36">
        <f t="shared" si="2"/>
        <v>0.813914780292943</v>
      </c>
      <c r="L16" s="38"/>
      <c r="M16" s="10">
        <v>5867</v>
      </c>
      <c r="N16" s="10">
        <f t="shared" si="3"/>
        <v>18328</v>
      </c>
      <c r="O16" s="11"/>
      <c r="P16" s="11"/>
      <c r="Q16" s="45" t="s">
        <v>57</v>
      </c>
      <c r="R16" s="45">
        <v>2800</v>
      </c>
      <c r="S16" s="51" t="s">
        <v>48</v>
      </c>
      <c r="T16" s="51" t="s">
        <v>48</v>
      </c>
      <c r="U16" s="52">
        <v>-2800</v>
      </c>
      <c r="V16" s="51" t="s">
        <v>48</v>
      </c>
    </row>
    <row r="17" ht="15.75" customHeight="1" spans="1:22">
      <c r="A17" s="12" t="s">
        <v>58</v>
      </c>
      <c r="B17" s="18"/>
      <c r="C17" s="14"/>
      <c r="D17" s="14">
        <f t="shared" si="4"/>
        <v>0</v>
      </c>
      <c r="E17" s="10" t="s">
        <v>59</v>
      </c>
      <c r="F17" s="10"/>
      <c r="G17" s="10">
        <v>3529</v>
      </c>
      <c r="H17" s="10">
        <f t="shared" si="0"/>
        <v>-3529</v>
      </c>
      <c r="I17" s="10">
        <v>2670</v>
      </c>
      <c r="J17" s="10">
        <f t="shared" si="1"/>
        <v>859</v>
      </c>
      <c r="K17" s="36">
        <f t="shared" si="2"/>
        <v>0.75658826863134</v>
      </c>
      <c r="L17" s="38"/>
      <c r="M17" s="10"/>
      <c r="N17" s="10">
        <f t="shared" si="3"/>
        <v>0</v>
      </c>
      <c r="O17" s="11"/>
      <c r="P17" s="11"/>
      <c r="Q17" s="48" t="s">
        <v>60</v>
      </c>
      <c r="R17" s="48">
        <v>4811</v>
      </c>
      <c r="S17" s="48">
        <v>728</v>
      </c>
      <c r="T17" s="48">
        <v>536</v>
      </c>
      <c r="U17" s="48">
        <v>-3500</v>
      </c>
      <c r="V17" s="48">
        <f t="shared" ref="V17:V22" si="8">R17+U17</f>
        <v>1311</v>
      </c>
    </row>
    <row r="18" ht="15.75" customHeight="1" spans="1:23">
      <c r="A18" s="12" t="s">
        <v>61</v>
      </c>
      <c r="B18" s="18"/>
      <c r="C18" s="14"/>
      <c r="D18" s="14">
        <f t="shared" si="4"/>
        <v>0</v>
      </c>
      <c r="E18" s="10" t="s">
        <v>62</v>
      </c>
      <c r="F18" s="10">
        <v>508</v>
      </c>
      <c r="G18" s="10">
        <v>1266</v>
      </c>
      <c r="H18" s="10">
        <f t="shared" si="0"/>
        <v>-758</v>
      </c>
      <c r="I18" s="10">
        <v>1090</v>
      </c>
      <c r="J18" s="10">
        <f t="shared" si="1"/>
        <v>176</v>
      </c>
      <c r="K18" s="36">
        <f t="shared" si="2"/>
        <v>0.860979462875197</v>
      </c>
      <c r="L18" s="38"/>
      <c r="M18" s="10"/>
      <c r="N18" s="10">
        <f t="shared" si="3"/>
        <v>508</v>
      </c>
      <c r="O18" s="11"/>
      <c r="P18" s="11"/>
      <c r="Q18" s="48" t="s">
        <v>63</v>
      </c>
      <c r="R18" s="48">
        <v>4245</v>
      </c>
      <c r="S18" s="48">
        <v>2827</v>
      </c>
      <c r="T18" s="48">
        <v>1719</v>
      </c>
      <c r="U18" s="48">
        <v>-1500</v>
      </c>
      <c r="V18" s="48">
        <f t="shared" si="8"/>
        <v>2745</v>
      </c>
      <c r="W18" s="1"/>
    </row>
    <row r="19" ht="15.75" customHeight="1" spans="1:22">
      <c r="A19" s="12" t="s">
        <v>64</v>
      </c>
      <c r="B19" s="18"/>
      <c r="C19" s="14"/>
      <c r="D19" s="14">
        <f t="shared" si="4"/>
        <v>0</v>
      </c>
      <c r="E19" s="10" t="s">
        <v>65</v>
      </c>
      <c r="F19" s="10"/>
      <c r="G19" s="10"/>
      <c r="H19" s="10"/>
      <c r="I19" s="10"/>
      <c r="J19" s="10">
        <f t="shared" si="1"/>
        <v>0</v>
      </c>
      <c r="K19" s="36"/>
      <c r="L19" s="38"/>
      <c r="M19" s="10"/>
      <c r="N19" s="10">
        <f t="shared" si="3"/>
        <v>0</v>
      </c>
      <c r="O19" s="11"/>
      <c r="P19" s="11"/>
      <c r="Q19" s="48" t="s">
        <v>66</v>
      </c>
      <c r="R19" s="48">
        <v>2524</v>
      </c>
      <c r="S19" s="48">
        <v>636</v>
      </c>
      <c r="T19" s="48">
        <v>427</v>
      </c>
      <c r="U19" s="48">
        <v>-1500</v>
      </c>
      <c r="V19" s="48">
        <f t="shared" si="8"/>
        <v>1024</v>
      </c>
    </row>
    <row r="20" ht="15.75" customHeight="1" spans="1:22">
      <c r="A20" s="9" t="s">
        <v>67</v>
      </c>
      <c r="B20" s="9">
        <f>SUM(B21:B28)</f>
        <v>60000</v>
      </c>
      <c r="C20" s="9">
        <v>0</v>
      </c>
      <c r="D20" s="9">
        <f>SUM(D21:D28)</f>
        <v>60000</v>
      </c>
      <c r="E20" s="10" t="s">
        <v>68</v>
      </c>
      <c r="F20" s="10"/>
      <c r="G20" s="10"/>
      <c r="H20" s="10"/>
      <c r="I20" s="10"/>
      <c r="J20" s="10">
        <f t="shared" si="1"/>
        <v>0</v>
      </c>
      <c r="K20" s="36"/>
      <c r="L20" s="38"/>
      <c r="M20" s="10"/>
      <c r="N20" s="10">
        <f t="shared" si="3"/>
        <v>0</v>
      </c>
      <c r="O20" s="11"/>
      <c r="P20" s="11"/>
      <c r="Q20" s="48" t="s">
        <v>69</v>
      </c>
      <c r="R20" s="48">
        <v>4073</v>
      </c>
      <c r="S20" s="48">
        <v>2524</v>
      </c>
      <c r="T20" s="48">
        <v>1060</v>
      </c>
      <c r="U20" s="48">
        <v>-2000</v>
      </c>
      <c r="V20" s="48">
        <f t="shared" si="8"/>
        <v>2073</v>
      </c>
    </row>
    <row r="21" ht="15.75" customHeight="1" spans="1:22">
      <c r="A21" s="12" t="s">
        <v>70</v>
      </c>
      <c r="B21" s="18">
        <v>16000</v>
      </c>
      <c r="C21" s="14"/>
      <c r="D21" s="14">
        <f t="shared" ref="D21:D28" si="9">SUM(B21:C21)</f>
        <v>16000</v>
      </c>
      <c r="E21" s="10" t="s">
        <v>71</v>
      </c>
      <c r="F21" s="10">
        <v>2364</v>
      </c>
      <c r="G21" s="10">
        <v>3057</v>
      </c>
      <c r="H21" s="10">
        <f t="shared" ref="H21:H27" si="10">F21-G21</f>
        <v>-693</v>
      </c>
      <c r="I21" s="10">
        <v>1357</v>
      </c>
      <c r="J21" s="10">
        <f t="shared" si="1"/>
        <v>1700</v>
      </c>
      <c r="K21" s="36">
        <f t="shared" ref="K21:K24" si="11">I21/G21</f>
        <v>0.443899247628394</v>
      </c>
      <c r="L21" s="38"/>
      <c r="M21" s="10"/>
      <c r="N21" s="10">
        <f t="shared" si="3"/>
        <v>2364</v>
      </c>
      <c r="O21" s="11"/>
      <c r="P21" s="11"/>
      <c r="Q21" s="49" t="s">
        <v>72</v>
      </c>
      <c r="R21" s="50">
        <v>24006</v>
      </c>
      <c r="S21" s="48">
        <v>20984</v>
      </c>
      <c r="T21" s="48">
        <v>11127</v>
      </c>
      <c r="U21" s="48">
        <v>-3000</v>
      </c>
      <c r="V21" s="48">
        <f t="shared" si="8"/>
        <v>21006</v>
      </c>
    </row>
    <row r="22" ht="15.75" customHeight="1" spans="1:22">
      <c r="A22" s="12" t="s">
        <v>73</v>
      </c>
      <c r="B22" s="18">
        <v>11000</v>
      </c>
      <c r="C22" s="14"/>
      <c r="D22" s="14">
        <f t="shared" si="9"/>
        <v>11000</v>
      </c>
      <c r="E22" s="10" t="s">
        <v>74</v>
      </c>
      <c r="F22" s="10">
        <v>16402</v>
      </c>
      <c r="G22" s="10">
        <v>16939</v>
      </c>
      <c r="H22" s="10">
        <f t="shared" si="10"/>
        <v>-537</v>
      </c>
      <c r="I22" s="10">
        <v>14706</v>
      </c>
      <c r="J22" s="10">
        <f t="shared" si="1"/>
        <v>2233</v>
      </c>
      <c r="K22" s="36">
        <f t="shared" si="11"/>
        <v>0.868174036247712</v>
      </c>
      <c r="L22" s="38"/>
      <c r="M22" s="10"/>
      <c r="N22" s="10">
        <f t="shared" si="3"/>
        <v>16402</v>
      </c>
      <c r="O22" s="40"/>
      <c r="P22" s="40"/>
      <c r="Q22" s="53" t="s">
        <v>75</v>
      </c>
      <c r="R22" s="54">
        <v>25209</v>
      </c>
      <c r="S22" s="48">
        <v>6441</v>
      </c>
      <c r="T22" s="48">
        <v>4966</v>
      </c>
      <c r="U22" s="48">
        <v>-18500</v>
      </c>
      <c r="V22" s="48">
        <f t="shared" si="8"/>
        <v>6709</v>
      </c>
    </row>
    <row r="23" ht="15.75" customHeight="1" spans="1:14">
      <c r="A23" s="12" t="s">
        <v>76</v>
      </c>
      <c r="B23" s="18">
        <v>11000</v>
      </c>
      <c r="C23" s="14" t="s">
        <v>77</v>
      </c>
      <c r="D23" s="14">
        <f t="shared" si="9"/>
        <v>11000</v>
      </c>
      <c r="E23" s="10" t="s">
        <v>78</v>
      </c>
      <c r="F23" s="10">
        <v>641</v>
      </c>
      <c r="G23" s="10">
        <v>492</v>
      </c>
      <c r="H23" s="10">
        <f t="shared" si="10"/>
        <v>149</v>
      </c>
      <c r="I23" s="10">
        <v>492</v>
      </c>
      <c r="J23" s="10">
        <f t="shared" si="1"/>
        <v>0</v>
      </c>
      <c r="K23" s="36">
        <f t="shared" si="11"/>
        <v>1</v>
      </c>
      <c r="L23" s="38"/>
      <c r="M23" s="10"/>
      <c r="N23" s="10">
        <f t="shared" si="3"/>
        <v>641</v>
      </c>
    </row>
    <row r="24" ht="15.75" customHeight="1" spans="1:14">
      <c r="A24" s="12" t="s">
        <v>79</v>
      </c>
      <c r="B24" s="18"/>
      <c r="C24" s="14"/>
      <c r="D24" s="14">
        <f t="shared" si="9"/>
        <v>0</v>
      </c>
      <c r="E24" s="10" t="s">
        <v>80</v>
      </c>
      <c r="F24" s="10">
        <v>3530</v>
      </c>
      <c r="G24" s="10">
        <v>6124</v>
      </c>
      <c r="H24" s="10">
        <f t="shared" si="10"/>
        <v>-2594</v>
      </c>
      <c r="I24" s="10">
        <v>4045</v>
      </c>
      <c r="J24" s="10">
        <f t="shared" si="1"/>
        <v>2079</v>
      </c>
      <c r="K24" s="36">
        <f t="shared" si="11"/>
        <v>0.660516002612671</v>
      </c>
      <c r="L24" s="38"/>
      <c r="M24" s="10"/>
      <c r="N24" s="10">
        <f t="shared" si="3"/>
        <v>3530</v>
      </c>
    </row>
    <row r="25" ht="15.75" customHeight="1" spans="1:14">
      <c r="A25" s="12" t="s">
        <v>81</v>
      </c>
      <c r="B25" s="18">
        <v>20000</v>
      </c>
      <c r="C25" s="14"/>
      <c r="D25" s="14">
        <f t="shared" si="9"/>
        <v>20000</v>
      </c>
      <c r="E25" s="10" t="s">
        <v>82</v>
      </c>
      <c r="F25" s="10">
        <v>8200</v>
      </c>
      <c r="G25" s="10"/>
      <c r="H25" s="10">
        <f t="shared" si="10"/>
        <v>8200</v>
      </c>
      <c r="I25" s="10"/>
      <c r="J25" s="10">
        <f t="shared" si="1"/>
        <v>0</v>
      </c>
      <c r="K25" s="10"/>
      <c r="L25" s="38"/>
      <c r="M25" s="10"/>
      <c r="N25" s="10">
        <f t="shared" si="3"/>
        <v>8200</v>
      </c>
    </row>
    <row r="26" ht="15.75" customHeight="1" spans="1:14">
      <c r="A26" s="12" t="s">
        <v>83</v>
      </c>
      <c r="B26" s="18"/>
      <c r="C26" s="14"/>
      <c r="D26" s="14">
        <f t="shared" si="9"/>
        <v>0</v>
      </c>
      <c r="E26" s="10" t="s">
        <v>84</v>
      </c>
      <c r="F26" s="10">
        <v>16757</v>
      </c>
      <c r="G26" s="10"/>
      <c r="H26" s="10">
        <f t="shared" si="10"/>
        <v>16757</v>
      </c>
      <c r="I26" s="10"/>
      <c r="J26" s="10">
        <f t="shared" si="1"/>
        <v>0</v>
      </c>
      <c r="K26" s="10"/>
      <c r="L26" s="38"/>
      <c r="M26" s="10"/>
      <c r="N26" s="10">
        <f t="shared" si="3"/>
        <v>16757</v>
      </c>
    </row>
    <row r="27" ht="15.75" customHeight="1" spans="1:14">
      <c r="A27" s="12" t="s">
        <v>85</v>
      </c>
      <c r="B27" s="18">
        <v>500</v>
      </c>
      <c r="C27" s="14"/>
      <c r="D27" s="14">
        <f t="shared" si="9"/>
        <v>500</v>
      </c>
      <c r="E27" s="10" t="s">
        <v>86</v>
      </c>
      <c r="F27" s="10">
        <v>26</v>
      </c>
      <c r="G27" s="10"/>
      <c r="H27" s="10">
        <f t="shared" si="10"/>
        <v>26</v>
      </c>
      <c r="I27" s="10"/>
      <c r="J27" s="10">
        <f t="shared" si="1"/>
        <v>0</v>
      </c>
      <c r="K27" s="10"/>
      <c r="L27" s="38"/>
      <c r="M27" s="10"/>
      <c r="N27" s="10">
        <f t="shared" si="3"/>
        <v>26</v>
      </c>
    </row>
    <row r="28" ht="15.75" customHeight="1" spans="1:14">
      <c r="A28" s="12" t="s">
        <v>87</v>
      </c>
      <c r="B28" s="18">
        <v>1500</v>
      </c>
      <c r="C28" s="14"/>
      <c r="D28" s="14">
        <f t="shared" si="9"/>
        <v>1500</v>
      </c>
      <c r="E28" s="10" t="s">
        <v>88</v>
      </c>
      <c r="F28" s="10">
        <v>0</v>
      </c>
      <c r="G28" s="10"/>
      <c r="H28" s="10"/>
      <c r="I28" s="10"/>
      <c r="J28" s="10"/>
      <c r="K28" s="10"/>
      <c r="L28" s="38"/>
      <c r="M28" s="10"/>
      <c r="N28" s="10">
        <f t="shared" si="3"/>
        <v>0</v>
      </c>
    </row>
    <row r="29" ht="15.75" customHeight="1" spans="1:16">
      <c r="A29" s="19" t="s">
        <v>89</v>
      </c>
      <c r="B29" s="20">
        <f>SUM(B4,B20)</f>
        <v>257000</v>
      </c>
      <c r="C29" s="20">
        <f>SUM(C4,C20)</f>
        <v>-37000</v>
      </c>
      <c r="D29" s="20">
        <f>SUM(D4,D20)</f>
        <v>220000</v>
      </c>
      <c r="E29" s="21" t="s">
        <v>90</v>
      </c>
      <c r="F29" s="20">
        <f t="shared" ref="F29:J29" si="12">SUM(F4:F28)</f>
        <v>808149</v>
      </c>
      <c r="G29" s="20">
        <f t="shared" si="12"/>
        <v>765569</v>
      </c>
      <c r="H29" s="20"/>
      <c r="I29" s="20">
        <f t="shared" si="12"/>
        <v>547333</v>
      </c>
      <c r="J29" s="20">
        <f t="shared" si="12"/>
        <v>218236</v>
      </c>
      <c r="K29" s="20"/>
      <c r="L29" s="20">
        <f>SUM(L5:L28)</f>
        <v>-117000</v>
      </c>
      <c r="M29" s="20">
        <f>SUM(M4:M28)</f>
        <v>12377</v>
      </c>
      <c r="N29" s="20">
        <f>SUM(N4:N28)</f>
        <v>703526</v>
      </c>
      <c r="O29" s="41"/>
      <c r="P29" s="41"/>
    </row>
    <row r="30" ht="15.75" customHeight="1" spans="1:14">
      <c r="A30" s="22" t="s">
        <v>91</v>
      </c>
      <c r="B30" s="23">
        <v>390258</v>
      </c>
      <c r="C30" s="14"/>
      <c r="D30" s="14">
        <f t="shared" ref="D30:D34" si="13">SUM(B30:C30)</f>
        <v>390258</v>
      </c>
      <c r="E30" s="10" t="s">
        <v>92</v>
      </c>
      <c r="F30" s="10">
        <v>15174</v>
      </c>
      <c r="G30" s="10"/>
      <c r="H30" s="10"/>
      <c r="I30" s="10"/>
      <c r="J30" s="10"/>
      <c r="K30" s="10"/>
      <c r="L30" s="38"/>
      <c r="M30" s="10"/>
      <c r="N30" s="10">
        <f t="shared" ref="N30:N33" si="14">F30+L30</f>
        <v>15174</v>
      </c>
    </row>
    <row r="31" ht="15.75" customHeight="1" spans="1:14">
      <c r="A31" s="22" t="s">
        <v>93</v>
      </c>
      <c r="B31" s="23">
        <v>48488</v>
      </c>
      <c r="C31" s="14"/>
      <c r="D31" s="14">
        <f t="shared" si="13"/>
        <v>48488</v>
      </c>
      <c r="E31" s="10" t="s">
        <v>94</v>
      </c>
      <c r="F31" s="10"/>
      <c r="G31" s="10"/>
      <c r="H31" s="10"/>
      <c r="I31" s="10"/>
      <c r="J31" s="10"/>
      <c r="K31" s="10"/>
      <c r="L31" s="38"/>
      <c r="M31" s="10"/>
      <c r="N31" s="10">
        <f t="shared" si="14"/>
        <v>0</v>
      </c>
    </row>
    <row r="32" ht="15.75" customHeight="1" spans="1:14">
      <c r="A32" s="22" t="s">
        <v>95</v>
      </c>
      <c r="B32" s="23">
        <v>130000</v>
      </c>
      <c r="C32" s="14">
        <v>-80000</v>
      </c>
      <c r="D32" s="14">
        <f t="shared" si="13"/>
        <v>50000</v>
      </c>
      <c r="E32" s="10" t="s">
        <v>96</v>
      </c>
      <c r="F32" s="10"/>
      <c r="G32" s="10"/>
      <c r="H32" s="10"/>
      <c r="I32" s="10"/>
      <c r="J32" s="10"/>
      <c r="K32" s="10"/>
      <c r="L32" s="38"/>
      <c r="M32" s="10"/>
      <c r="N32" s="10">
        <f t="shared" si="14"/>
        <v>0</v>
      </c>
    </row>
    <row r="33" ht="15.75" customHeight="1" spans="1:14">
      <c r="A33" s="22" t="s">
        <v>97</v>
      </c>
      <c r="B33" s="24">
        <v>0</v>
      </c>
      <c r="C33" s="14"/>
      <c r="D33" s="14">
        <f t="shared" si="13"/>
        <v>0</v>
      </c>
      <c r="E33" s="10" t="s">
        <v>98</v>
      </c>
      <c r="F33" s="10">
        <v>2423</v>
      </c>
      <c r="G33" s="10"/>
      <c r="H33" s="10"/>
      <c r="I33" s="10"/>
      <c r="J33" s="10"/>
      <c r="K33" s="10"/>
      <c r="L33" s="38"/>
      <c r="M33" s="10"/>
      <c r="N33" s="10">
        <f t="shared" si="14"/>
        <v>2423</v>
      </c>
    </row>
    <row r="34" ht="15.75" customHeight="1" spans="1:14">
      <c r="A34" s="22" t="s">
        <v>99</v>
      </c>
      <c r="B34" s="24">
        <v>0</v>
      </c>
      <c r="C34" s="14">
        <v>12377</v>
      </c>
      <c r="D34" s="14">
        <f t="shared" si="13"/>
        <v>12377</v>
      </c>
      <c r="E34" s="10" t="s">
        <v>100</v>
      </c>
      <c r="F34" s="10"/>
      <c r="G34" s="10"/>
      <c r="H34" s="10"/>
      <c r="I34" s="10"/>
      <c r="J34" s="10"/>
      <c r="K34" s="10"/>
      <c r="L34" s="38"/>
      <c r="M34" s="10"/>
      <c r="N34" s="10"/>
    </row>
    <row r="35" ht="15.75" customHeight="1" spans="1:14">
      <c r="A35" s="22"/>
      <c r="B35" s="23"/>
      <c r="C35" s="14"/>
      <c r="D35" s="14"/>
      <c r="E35" s="10" t="s">
        <v>101</v>
      </c>
      <c r="F35" s="10"/>
      <c r="G35" s="10"/>
      <c r="H35" s="10"/>
      <c r="I35" s="10"/>
      <c r="J35" s="10"/>
      <c r="K35" s="10"/>
      <c r="L35" s="38"/>
      <c r="M35" s="10"/>
      <c r="N35" s="10"/>
    </row>
    <row r="36" ht="15.75" customHeight="1" spans="1:16">
      <c r="A36" s="19" t="s">
        <v>102</v>
      </c>
      <c r="B36" s="20">
        <f>SUM(B29:B35)</f>
        <v>825746</v>
      </c>
      <c r="C36" s="20">
        <f>SUM(C29:C34)</f>
        <v>-104623</v>
      </c>
      <c r="D36" s="20">
        <f>SUM(D29:D34)</f>
        <v>721123</v>
      </c>
      <c r="E36" s="21" t="s">
        <v>103</v>
      </c>
      <c r="F36" s="20">
        <f>SUM(F29:F35)</f>
        <v>825746</v>
      </c>
      <c r="G36" s="20"/>
      <c r="H36" s="20"/>
      <c r="I36" s="20"/>
      <c r="J36" s="20"/>
      <c r="K36" s="20"/>
      <c r="L36" s="23">
        <f t="shared" ref="L36:N36" si="15">SUM(L29:L35)</f>
        <v>-117000</v>
      </c>
      <c r="M36" s="20">
        <f t="shared" si="15"/>
        <v>12377</v>
      </c>
      <c r="N36" s="20">
        <f t="shared" si="15"/>
        <v>721123</v>
      </c>
      <c r="O36" s="41"/>
      <c r="P36" s="41"/>
    </row>
    <row r="37" ht="18" customHeight="1" spans="14:16">
      <c r="N37" s="1">
        <f>D36-N36</f>
        <v>0</v>
      </c>
      <c r="O37" s="1"/>
      <c r="P37" s="1"/>
    </row>
    <row r="38" ht="18" customHeight="1"/>
    <row r="40" ht="24" spans="1:9">
      <c r="A40" s="25" t="s">
        <v>198</v>
      </c>
      <c r="B40" s="25"/>
      <c r="C40" s="25"/>
      <c r="D40" s="25"/>
      <c r="E40" s="25"/>
      <c r="F40" s="25"/>
      <c r="G40" s="25"/>
      <c r="H40" s="25"/>
      <c r="I40" s="25"/>
    </row>
    <row r="41" spans="1:9">
      <c r="A41" s="26"/>
      <c r="B41" s="26"/>
      <c r="C41" s="26"/>
      <c r="D41" s="26"/>
      <c r="E41" s="26"/>
      <c r="F41" s="26"/>
      <c r="G41" s="26"/>
      <c r="H41" s="26"/>
      <c r="I41" s="42" t="s">
        <v>3</v>
      </c>
    </row>
    <row r="42" spans="1:10">
      <c r="A42" s="27"/>
      <c r="B42" s="27" t="s">
        <v>29</v>
      </c>
      <c r="C42" s="27" t="s">
        <v>199</v>
      </c>
      <c r="D42" s="27" t="s">
        <v>200</v>
      </c>
      <c r="E42" s="27" t="s">
        <v>201</v>
      </c>
      <c r="F42" s="27" t="s">
        <v>202</v>
      </c>
      <c r="G42" s="27" t="s">
        <v>203</v>
      </c>
      <c r="H42" s="27" t="s">
        <v>104</v>
      </c>
      <c r="I42" s="27" t="s">
        <v>204</v>
      </c>
      <c r="J42" s="27" t="s">
        <v>104</v>
      </c>
    </row>
    <row r="43" spans="1:10">
      <c r="A43" s="28">
        <v>2024</v>
      </c>
      <c r="B43" s="28">
        <f>C43+D43+F43+G43-I43-J43</f>
        <v>722062</v>
      </c>
      <c r="C43" s="28">
        <v>220000</v>
      </c>
      <c r="D43" s="28">
        <v>418748</v>
      </c>
      <c r="E43" s="28">
        <v>0</v>
      </c>
      <c r="F43" s="28">
        <v>50000</v>
      </c>
      <c r="G43" s="28">
        <v>48488</v>
      </c>
      <c r="H43" s="29">
        <v>15174</v>
      </c>
      <c r="I43" s="28">
        <v>0</v>
      </c>
      <c r="J43" s="28">
        <v>15174</v>
      </c>
    </row>
    <row r="44" ht="24" spans="1:9">
      <c r="A44" s="25" t="s">
        <v>205</v>
      </c>
      <c r="B44" s="25"/>
      <c r="C44" s="25"/>
      <c r="D44" s="25"/>
      <c r="E44" s="25"/>
      <c r="F44" s="25"/>
      <c r="G44" s="25"/>
      <c r="H44"/>
      <c r="I44" s="34"/>
    </row>
    <row r="45" spans="3:9">
      <c r="C45"/>
      <c r="E45"/>
      <c r="G45" s="30"/>
      <c r="H45" s="30" t="s">
        <v>3</v>
      </c>
      <c r="I45" s="34"/>
    </row>
    <row r="46" ht="14.25" spans="1:9">
      <c r="A46" s="27"/>
      <c r="B46" s="27" t="s">
        <v>29</v>
      </c>
      <c r="C46" s="27" t="s">
        <v>199</v>
      </c>
      <c r="D46" s="27" t="s">
        <v>200</v>
      </c>
      <c r="E46" s="27" t="s">
        <v>206</v>
      </c>
      <c r="F46" s="27" t="s">
        <v>202</v>
      </c>
      <c r="G46" s="27" t="s">
        <v>104</v>
      </c>
      <c r="H46" s="31" t="s">
        <v>204</v>
      </c>
      <c r="I46" s="27" t="s">
        <v>204</v>
      </c>
    </row>
    <row r="47" spans="1:9">
      <c r="A47" s="28">
        <v>2024</v>
      </c>
      <c r="B47" s="28">
        <f>C47+D47+E47+F47</f>
        <v>144695</v>
      </c>
      <c r="C47" s="32">
        <v>63000</v>
      </c>
      <c r="D47" s="32">
        <v>22000</v>
      </c>
      <c r="E47" s="28">
        <v>15496</v>
      </c>
      <c r="F47" s="32">
        <v>44199</v>
      </c>
      <c r="G47" s="33"/>
      <c r="H47" s="34"/>
      <c r="I47" s="43"/>
    </row>
    <row r="48" spans="1:9">
      <c r="A48" s="26"/>
      <c r="B48" s="26"/>
      <c r="C48" s="34"/>
      <c r="D48" s="26"/>
      <c r="E48" s="34"/>
      <c r="F48" s="26"/>
      <c r="G48" s="34"/>
      <c r="H48" s="34"/>
      <c r="I48" s="34"/>
    </row>
    <row r="49" spans="1:2">
      <c r="A49" s="28" t="s">
        <v>207</v>
      </c>
      <c r="B49" s="29">
        <f>B43+B47</f>
        <v>866757</v>
      </c>
    </row>
  </sheetData>
  <mergeCells count="4">
    <mergeCell ref="A1:N1"/>
    <mergeCell ref="Q1:V1"/>
    <mergeCell ref="A40:I40"/>
    <mergeCell ref="A44:G44"/>
  </mergeCells>
  <printOptions horizontalCentered="1"/>
  <pageMargins left="0" right="0" top="0.748031496062992" bottom="0.551181102362205" header="0.31496062992126" footer="0.31496062992126"/>
  <pageSetup paperSize="9" fitToHeight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jzxczj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一般公共预算调整表</vt:lpstr>
      <vt:lpstr>政府性基金预算调整表</vt:lpstr>
      <vt:lpstr>国有资本经营预算调整表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李静</dc:creator>
  <cp:lastModifiedBy>光头强</cp:lastModifiedBy>
  <dcterms:created xsi:type="dcterms:W3CDTF">2020-11-12T02:18:00Z</dcterms:created>
  <cp:lastPrinted>2021-11-04T02:11:00Z</cp:lastPrinted>
  <dcterms:modified xsi:type="dcterms:W3CDTF">2024-10-10T00:16:30Z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F91CFEE35FE7449A8D8A0381BF9208DE_13</vt:lpwstr>
  </property>
  <property fmtid="{D5CDD505-2E9C-101B-9397-08002B2CF9AE}" pid="3" name="KSOProductBuildVer">
    <vt:lpwstr>2052-12.1.0.18276</vt:lpwstr>
  </property>
</Properties>
</file>